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SMISLOVA\ПРОЕКТ БЮДЖЕТА НА 2024-2025\город\В совет\"/>
    </mc:Choice>
  </mc:AlternateContent>
  <bookViews>
    <workbookView xWindow="-120" yWindow="-120" windowWidth="29040" windowHeight="15840"/>
  </bookViews>
  <sheets>
    <sheet name="Доходы" sheetId="2" r:id="rId1"/>
    <sheet name="Расходы" sheetId="3" r:id="rId2"/>
    <sheet name="Источники" sheetId="4" r:id="rId3"/>
  </sheets>
  <definedNames>
    <definedName name="_xlnm.Print_Titles" localSheetId="0">Доходы!$3:$5</definedName>
    <definedName name="_xlnm.Print_Titles" localSheetId="2">Источники!$1:$6</definedName>
    <definedName name="_xlnm.Print_Titles" localSheetId="1">Расходы!$1:$6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B27" i="4" l="1"/>
  <c r="AB26" i="4"/>
  <c r="AB25" i="4"/>
  <c r="AB24" i="4"/>
  <c r="AB23" i="4"/>
  <c r="AB22" i="4"/>
  <c r="AB21" i="4"/>
  <c r="AB20" i="4"/>
  <c r="AB19" i="4"/>
  <c r="AB18" i="4"/>
  <c r="AB13" i="4"/>
  <c r="AB12" i="4"/>
  <c r="AB11" i="4"/>
  <c r="AB9" i="4"/>
  <c r="AB7" i="4"/>
  <c r="AA7" i="4"/>
  <c r="AA16" i="4"/>
  <c r="AA27" i="4"/>
  <c r="AA26" i="4" s="1"/>
  <c r="AA25" i="4" s="1"/>
  <c r="AA24" i="4" s="1"/>
  <c r="AA23" i="4" s="1"/>
  <c r="AA17" i="4" s="1"/>
  <c r="AA18" i="4"/>
  <c r="AA19" i="4"/>
  <c r="AA20" i="4"/>
  <c r="AA21" i="4"/>
  <c r="AA22" i="4"/>
  <c r="X127" i="3"/>
  <c r="W127" i="3"/>
  <c r="W88" i="3"/>
  <c r="X88" i="3" s="1"/>
  <c r="W51" i="3"/>
  <c r="W50" i="3" s="1"/>
  <c r="X50" i="3" s="1"/>
  <c r="W96" i="3"/>
  <c r="W97" i="3"/>
  <c r="X97" i="3" s="1"/>
  <c r="W103" i="3"/>
  <c r="X103" i="3" s="1"/>
  <c r="X125" i="3"/>
  <c r="X124" i="3"/>
  <c r="X123" i="3"/>
  <c r="X122" i="3"/>
  <c r="X121" i="3"/>
  <c r="X120" i="3"/>
  <c r="X119" i="3"/>
  <c r="X118" i="3"/>
  <c r="X117" i="3"/>
  <c r="X116" i="3"/>
  <c r="X115" i="3"/>
  <c r="X114" i="3"/>
  <c r="X113" i="3"/>
  <c r="X112" i="3"/>
  <c r="X111" i="3"/>
  <c r="X110" i="3"/>
  <c r="X109" i="3"/>
  <c r="X108" i="3"/>
  <c r="X107" i="3"/>
  <c r="X106" i="3"/>
  <c r="X105" i="3"/>
  <c r="X104" i="3"/>
  <c r="X100" i="3"/>
  <c r="X99" i="3"/>
  <c r="X98" i="3"/>
  <c r="X95" i="3"/>
  <c r="X94" i="3"/>
  <c r="X93" i="3"/>
  <c r="X92" i="3"/>
  <c r="X91" i="3"/>
  <c r="X90" i="3"/>
  <c r="X89" i="3"/>
  <c r="X86" i="3"/>
  <c r="X82" i="3"/>
  <c r="X81" i="3"/>
  <c r="X80" i="3"/>
  <c r="X79" i="3"/>
  <c r="X78" i="3"/>
  <c r="X77" i="3"/>
  <c r="X76" i="3"/>
  <c r="X75" i="3"/>
  <c r="X74" i="3"/>
  <c r="X73" i="3"/>
  <c r="X72" i="3"/>
  <c r="X71" i="3"/>
  <c r="X70" i="3"/>
  <c r="X69" i="3"/>
  <c r="X68" i="3"/>
  <c r="X67" i="3"/>
  <c r="X66" i="3"/>
  <c r="X65" i="3"/>
  <c r="X64" i="3"/>
  <c r="X63" i="3"/>
  <c r="X62" i="3"/>
  <c r="X61" i="3"/>
  <c r="X59" i="3"/>
  <c r="X56" i="3"/>
  <c r="X55" i="3"/>
  <c r="X54" i="3"/>
  <c r="X53" i="3"/>
  <c r="X52" i="3"/>
  <c r="X49" i="3"/>
  <c r="X47" i="3"/>
  <c r="X45" i="3"/>
  <c r="X44" i="3"/>
  <c r="X43" i="3"/>
  <c r="X42" i="3"/>
  <c r="X40" i="3"/>
  <c r="X39" i="3"/>
  <c r="X38" i="3"/>
  <c r="X37" i="3"/>
  <c r="X36" i="3"/>
  <c r="X35" i="3"/>
  <c r="X34" i="3"/>
  <c r="X33" i="3"/>
  <c r="X32" i="3"/>
  <c r="X31" i="3"/>
  <c r="X30" i="3"/>
  <c r="X29" i="3"/>
  <c r="X28" i="3"/>
  <c r="X27" i="3"/>
  <c r="X26" i="3"/>
  <c r="X25" i="3"/>
  <c r="X24" i="3"/>
  <c r="X23" i="3"/>
  <c r="X22" i="3"/>
  <c r="X21" i="3"/>
  <c r="X20" i="3"/>
  <c r="X19" i="3"/>
  <c r="X18" i="3"/>
  <c r="X17" i="3"/>
  <c r="X16" i="3"/>
  <c r="X15" i="3"/>
  <c r="X14" i="3"/>
  <c r="X13" i="3"/>
  <c r="X12" i="3"/>
  <c r="X11" i="3"/>
  <c r="X10" i="3"/>
  <c r="X9" i="3"/>
  <c r="W124" i="3"/>
  <c r="W123" i="3" s="1"/>
  <c r="W122" i="3" s="1"/>
  <c r="W120" i="3"/>
  <c r="W119" i="3" s="1"/>
  <c r="W118" i="3" s="1"/>
  <c r="W116" i="3"/>
  <c r="W109" i="3" s="1"/>
  <c r="W114" i="3"/>
  <c r="W113" i="3" s="1"/>
  <c r="W111" i="3"/>
  <c r="W110" i="3" s="1"/>
  <c r="W107" i="3"/>
  <c r="W106" i="3" s="1"/>
  <c r="W105" i="3" s="1"/>
  <c r="W102" i="3"/>
  <c r="W101" i="3" s="1"/>
  <c r="W99" i="3"/>
  <c r="W98" i="3" s="1"/>
  <c r="W94" i="3"/>
  <c r="W93" i="3" s="1"/>
  <c r="W92" i="3" s="1"/>
  <c r="W90" i="3"/>
  <c r="W89" i="3" s="1"/>
  <c r="W85" i="3"/>
  <c r="W84" i="3" s="1"/>
  <c r="X84" i="3" s="1"/>
  <c r="W81" i="3"/>
  <c r="W78" i="3"/>
  <c r="W74" i="3"/>
  <c r="W73" i="3" s="1"/>
  <c r="W70" i="3"/>
  <c r="W68" i="3"/>
  <c r="W63" i="3"/>
  <c r="W62" i="3" s="1"/>
  <c r="W58" i="3"/>
  <c r="W57" i="3" s="1"/>
  <c r="W56" i="3" s="1"/>
  <c r="W54" i="3"/>
  <c r="W52" i="3"/>
  <c r="W48" i="3"/>
  <c r="W47" i="3" s="1"/>
  <c r="W46" i="3" s="1"/>
  <c r="X46" i="3" s="1"/>
  <c r="W44" i="3"/>
  <c r="W43" i="3" s="1"/>
  <c r="W42" i="3" s="1"/>
  <c r="W39" i="3"/>
  <c r="W38" i="3" s="1"/>
  <c r="W37" i="3" s="1"/>
  <c r="W36" i="3" s="1"/>
  <c r="W33" i="3"/>
  <c r="W30" i="3" s="1"/>
  <c r="W31" i="3"/>
  <c r="W28" i="3"/>
  <c r="W26" i="3"/>
  <c r="W24" i="3"/>
  <c r="W23" i="3" s="1"/>
  <c r="W20" i="3"/>
  <c r="W19" i="3" s="1"/>
  <c r="W17" i="3"/>
  <c r="W16" i="3" s="1"/>
  <c r="W12" i="3"/>
  <c r="W11" i="3" s="1"/>
  <c r="W10" i="3" s="1"/>
  <c r="AB79" i="2"/>
  <c r="AB78" i="2"/>
  <c r="AB77" i="2"/>
  <c r="AB76" i="2"/>
  <c r="AB75" i="2"/>
  <c r="AB74" i="2"/>
  <c r="AB73" i="2"/>
  <c r="AB72" i="2"/>
  <c r="AB71" i="2"/>
  <c r="AB70" i="2"/>
  <c r="AB69" i="2"/>
  <c r="AB68" i="2"/>
  <c r="AB67" i="2"/>
  <c r="AB66" i="2"/>
  <c r="AB65" i="2"/>
  <c r="AB64" i="2"/>
  <c r="AB63" i="2"/>
  <c r="AB62" i="2"/>
  <c r="AB61" i="2"/>
  <c r="AB60" i="2"/>
  <c r="AB59" i="2"/>
  <c r="AB58" i="2"/>
  <c r="AB57" i="2"/>
  <c r="AB56" i="2"/>
  <c r="AB55" i="2"/>
  <c r="AB54" i="2"/>
  <c r="AB53" i="2"/>
  <c r="AB52" i="2"/>
  <c r="AB51" i="2"/>
  <c r="AB50" i="2"/>
  <c r="AB49" i="2"/>
  <c r="AB48" i="2"/>
  <c r="AB47" i="2"/>
  <c r="AB46" i="2"/>
  <c r="AB45" i="2"/>
  <c r="AB44" i="2"/>
  <c r="AB43" i="2"/>
  <c r="AB42" i="2"/>
  <c r="AB41" i="2"/>
  <c r="AB40" i="2"/>
  <c r="AB39" i="2"/>
  <c r="AB36" i="2"/>
  <c r="AB35" i="2"/>
  <c r="AB34" i="2"/>
  <c r="AB33" i="2"/>
  <c r="AB32" i="2"/>
  <c r="AB31" i="2"/>
  <c r="AB30" i="2"/>
  <c r="AB29" i="2"/>
  <c r="AB28" i="2"/>
  <c r="AB27" i="2"/>
  <c r="AB26" i="2"/>
  <c r="AB25" i="2"/>
  <c r="AB24" i="2"/>
  <c r="AB23" i="2"/>
  <c r="AB22" i="2"/>
  <c r="AB21" i="2"/>
  <c r="AB20" i="2"/>
  <c r="AB19" i="2"/>
  <c r="AB18" i="2"/>
  <c r="AB17" i="2"/>
  <c r="AB16" i="2"/>
  <c r="AB15" i="2"/>
  <c r="AB14" i="2"/>
  <c r="AB13" i="2"/>
  <c r="AB12" i="2"/>
  <c r="AB11" i="2"/>
  <c r="AB10" i="2"/>
  <c r="AB9" i="2"/>
  <c r="AB8" i="2"/>
  <c r="AB6" i="2"/>
  <c r="AA6" i="2"/>
  <c r="AA78" i="2"/>
  <c r="AA77" i="2" s="1"/>
  <c r="AA76" i="2" s="1"/>
  <c r="AA74" i="2"/>
  <c r="AA73" i="2" s="1"/>
  <c r="AA71" i="2"/>
  <c r="AA69" i="2"/>
  <c r="AA67" i="2"/>
  <c r="AA64" i="2"/>
  <c r="AA62" i="2"/>
  <c r="AA60" i="2"/>
  <c r="AA57" i="2"/>
  <c r="AA55" i="2"/>
  <c r="AA50" i="2"/>
  <c r="AA49" i="2" s="1"/>
  <c r="AA47" i="2"/>
  <c r="AA46" i="2" s="1"/>
  <c r="AA44" i="2"/>
  <c r="AA43" i="2" s="1"/>
  <c r="AA41" i="2"/>
  <c r="AA40" i="2" s="1"/>
  <c r="AA39" i="2" s="1"/>
  <c r="AA33" i="2" s="1"/>
  <c r="AA37" i="2"/>
  <c r="AA35" i="2"/>
  <c r="AA31" i="2"/>
  <c r="AA29" i="2"/>
  <c r="AA30" i="2"/>
  <c r="AA27" i="2"/>
  <c r="AA26" i="2" s="1"/>
  <c r="AA24" i="2"/>
  <c r="AA23" i="2" s="1"/>
  <c r="AA22" i="2"/>
  <c r="AA21" i="2" s="1"/>
  <c r="AA20" i="2"/>
  <c r="AA19" i="2"/>
  <c r="AA18" i="2"/>
  <c r="AA17" i="2" s="1"/>
  <c r="AA11" i="2"/>
  <c r="AA12" i="2"/>
  <c r="W87" i="3" l="1"/>
  <c r="X87" i="3" s="1"/>
  <c r="X57" i="3"/>
  <c r="X58" i="3"/>
  <c r="X48" i="3"/>
  <c r="X51" i="3"/>
  <c r="X85" i="3"/>
  <c r="X96" i="3"/>
  <c r="X101" i="3"/>
  <c r="X102" i="3"/>
  <c r="W104" i="3"/>
  <c r="W83" i="3"/>
  <c r="X83" i="3" s="1"/>
  <c r="W77" i="3"/>
  <c r="W72" i="3" s="1"/>
  <c r="W67" i="3"/>
  <c r="W61" i="3" s="1"/>
  <c r="W41" i="3"/>
  <c r="X41" i="3" s="1"/>
  <c r="W22" i="3"/>
  <c r="W9" i="3" s="1"/>
  <c r="AA66" i="2"/>
  <c r="AA59" i="2"/>
  <c r="AA54" i="2"/>
  <c r="AA42" i="2"/>
  <c r="AA34" i="2"/>
  <c r="AA28" i="2"/>
  <c r="AA25" i="2" s="1"/>
  <c r="AA16" i="2"/>
  <c r="AA15" i="2" s="1"/>
  <c r="AA10" i="2"/>
  <c r="AA9" i="2" s="1"/>
  <c r="W60" i="3" l="1"/>
  <c r="AA53" i="2"/>
  <c r="AA52" i="2" s="1"/>
  <c r="AA8" i="2"/>
  <c r="W7" i="3" l="1"/>
  <c r="X60" i="3"/>
  <c r="X7" i="3" l="1"/>
</calcChain>
</file>

<file path=xl/sharedStrings.xml><?xml version="1.0" encoding="utf-8"?>
<sst xmlns="http://schemas.openxmlformats.org/spreadsheetml/2006/main" count="4826" uniqueCount="425">
  <si>
    <t xml:space="preserve">                                                               1. Доходы бюджета</t>
  </si>
  <si>
    <t xml:space="preserve">     Форма 0503317  с.2</t>
  </si>
  <si>
    <t>Наименование 
показателя</t>
  </si>
  <si>
    <t>Код строки</t>
  </si>
  <si>
    <t>Код дохода по бюджетной классификации</t>
  </si>
  <si>
    <t>Наименование показателя</t>
  </si>
  <si>
    <t>суммы,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</si>
  <si>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суммы,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</si>
  <si>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</si>
  <si>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</si>
  <si>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муниципальных округов</t>
  </si>
  <si>
    <t>бюджеты городских округов</t>
  </si>
  <si>
    <t>бюджеты городских округов с внутригородским делением</t>
  </si>
  <si>
    <t xml:space="preserve">бюджеты внутригородских районов </t>
  </si>
  <si>
    <t>бюджеты муниципальных районов</t>
  </si>
  <si>
    <t>бюджеты сельских поселений</t>
  </si>
  <si>
    <t>бюджет территориального государственного внебюджетного фонда</t>
  </si>
  <si>
    <t>бюджеты внутр городских муниципальных образований городов федерального значения</t>
  </si>
  <si>
    <t>бюджет территориалього государственного внебюджетного фонда</t>
  </si>
  <si>
    <t>1</t>
  </si>
  <si>
    <t>2</t>
  </si>
  <si>
    <t>3</t>
  </si>
  <si>
    <t>4</t>
  </si>
  <si>
    <t>5</t>
  </si>
  <si>
    <t>7</t>
  </si>
  <si>
    <t>8</t>
  </si>
  <si>
    <t>9</t>
  </si>
  <si>
    <t>10</t>
  </si>
  <si>
    <t>11</t>
  </si>
  <si>
    <t>12</t>
  </si>
  <si>
    <t>13</t>
  </si>
  <si>
    <t>14</t>
  </si>
  <si>
    <t>16</t>
  </si>
  <si>
    <t>17</t>
  </si>
  <si>
    <t>21</t>
  </si>
  <si>
    <t>22</t>
  </si>
  <si>
    <t>23</t>
  </si>
  <si>
    <t>24</t>
  </si>
  <si>
    <t>25</t>
  </si>
  <si>
    <t>26</t>
  </si>
  <si>
    <t>27</t>
  </si>
  <si>
    <t>28</t>
  </si>
  <si>
    <t>30</t>
  </si>
  <si>
    <t>31</t>
  </si>
  <si>
    <t>Доходы бюджета - всего</t>
  </si>
  <si>
    <t>010</t>
  </si>
  <si>
    <t>х</t>
  </si>
  <si>
    <t>-</t>
  </si>
  <si>
    <t xml:space="preserve">в том числе: </t>
  </si>
  <si>
    <t xml:space="preserve">  НАЛОГОВЫЕ И НЕНАЛОГОВЫЕ ДОХОДЫ</t>
  </si>
  <si>
    <t xml:space="preserve"> 000 1000000000 0000 000</t>
  </si>
  <si>
    <t xml:space="preserve">  НАЛОГИ НА ПРИБЫЛЬ, ДОХОДЫ</t>
  </si>
  <si>
    <t xml:space="preserve"> 000 1010000000 0000 000</t>
  </si>
  <si>
    <t xml:space="preserve">  Налог на доходы физических лиц</t>
  </si>
  <si>
    <t xml:space="preserve"> 000 1010200001 0000 110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</si>
  <si>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</si>
  <si>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 xml:space="preserve"> 000 1010201001 0000 110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</si>
  <si>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</si>
  <si>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000 1010202001 0000 110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</si>
  <si>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</si>
  <si>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000 1010203001 0000 110</t>
  </si>
  <si>
    <t xml:space="preserve">  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</si>
  <si>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 xml:space="preserve"> 000 1010213001 0000 110</t>
  </si>
  <si>
    <t xml:space="preserve">  НАЛОГИ НА ТОВАРЫ (РАБОТЫ, УСЛУГИ), РЕАЛИЗУЕМЫЕ НА ТЕРРИТОРИИ РОССИЙСКОЙ ФЕДЕРАЦИИ</t>
  </si>
  <si>
    <t xml:space="preserve"> 000 1030000000 0000 000</t>
  </si>
  <si>
    <t xml:space="preserve">  Акцизы по подакцизным товарам (продукции), производимым на территории Российской Федерации</t>
  </si>
  <si>
    <t xml:space="preserve"> 000 1030200001 0000 110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</si>
  <si>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</si>
  <si>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000 1030223001 0000 110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</si>
  <si>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</si>
  <si>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000 1030223101 0000 110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</si>
  <si>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</si>
  <si>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000 1030224001 0000 110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</si>
  <si>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</si>
  <si>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000 1030224101 0000 110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</si>
  <si>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</si>
  <si>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000 1030225001 0000 110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</si>
  <si>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</si>
  <si>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000 1030225101 0000 110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</si>
  <si>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</si>
  <si>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000 1030226001 0000 110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</si>
  <si>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</si>
  <si>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000 1030226101 0000 110</t>
  </si>
  <si>
    <t xml:space="preserve">  НАЛОГИ НА ИМУЩЕСТВО</t>
  </si>
  <si>
    <t xml:space="preserve"> 000 1060000000 0000 000</t>
  </si>
  <si>
    <t xml:space="preserve">  Налог на имущество физических лиц</t>
  </si>
  <si>
    <t xml:space="preserve"> 000 1060100000 0000 110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</si>
  <si>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</si>
  <si>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 xml:space="preserve"> 000 1060103013 0000 110</t>
  </si>
  <si>
    <t xml:space="preserve">  Земельный налог</t>
  </si>
  <si>
    <t xml:space="preserve"> 000 1060600000 0000 110</t>
  </si>
  <si>
    <t xml:space="preserve">  Земельный налог с организаций</t>
  </si>
  <si>
    <t xml:space="preserve"> 000 1060603000 0000 110</t>
  </si>
  <si>
    <t xml:space="preserve">  Земельный налог с организаций, обладающих земельным участком, расположенным в границах городских поселений</t>
  </si>
  <si>
    <t xml:space="preserve"> 000 1060603313 0000 110</t>
  </si>
  <si>
    <t xml:space="preserve">  Земельный налог с физических лиц</t>
  </si>
  <si>
    <t xml:space="preserve"> 000 1060604000 0000 110</t>
  </si>
  <si>
    <t xml:space="preserve">  Земельный налог с физических лиц, обладающих земельным участком, расположенным в границах городских поселений</t>
  </si>
  <si>
    <t xml:space="preserve"> 000 1060604313 0000 110</t>
  </si>
  <si>
    <t xml:space="preserve">  ДОХОДЫ ОТ ИСПОЛЬЗОВАНИЯ ИМУЩЕСТВА, НАХОДЯЩЕГОСЯ В ГОСУДАРСТВЕННОЙ И МУНИЦИПАЛЬНОЙ СОБСТВЕННОСТИ</t>
  </si>
  <si>
    <t xml:space="preserve"> 000 1110000000 0000 000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</si>
  <si>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</si>
  <si>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000 1110500000 0000 120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</si>
  <si>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</si>
  <si>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000 1110501000 0000 120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</si>
  <si>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</si>
  <si>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 000 1110501313 0000 120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</si>
  <si>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</si>
  <si>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 000 1110503000 0000 120</t>
  </si>
  <si>
    <t xml:space="preserve">  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</si>
  <si>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 xml:space="preserve"> 000 1110503513 0000 120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</si>
  <si>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</si>
  <si>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000 1110900000 0000 120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</si>
  <si>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</si>
  <si>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000 1110904000 0000 120</t>
  </si>
  <si>
    <t xml:space="preserve">  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</si>
  <si>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000 1110904513 0000 120</t>
  </si>
  <si>
    <t xml:space="preserve">  ДОХОДЫ ОТ ПРОДАЖИ МАТЕРИАЛЬНЫХ И НЕМАТЕРИАЛЬНЫХ АКТИВОВ</t>
  </si>
  <si>
    <t xml:space="preserve"> 000 1140000000 0000 000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</si>
  <si>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</si>
  <si>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000 1140200000 0000 000</t>
  </si>
  <si>
    <t xml:space="preserve">  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</si>
  <si>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000 1140205013 0000 410</t>
  </si>
  <si>
    <t xml:space="preserve">  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</si>
  <si>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000 1140205313 0000 410</t>
  </si>
  <si>
    <t xml:space="preserve">  Доходы от продажи земельных участков, находящихся в государственной и муниципальной собственности</t>
  </si>
  <si>
    <t xml:space="preserve"> 000 1140600000 0000 430</t>
  </si>
  <si>
    <t xml:space="preserve">  Доходы от продажи земельных участков, государственная собственность на которые не разграничена</t>
  </si>
  <si>
    <t xml:space="preserve"> 000 1140601000 0000 430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</si>
  <si>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</si>
  <si>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000 1140601313 0000 430</t>
  </si>
  <si>
    <t xml:space="preserve">  ПРОЧИЕ НЕНАЛОГОВЫЕ ДОХОДЫ</t>
  </si>
  <si>
    <t xml:space="preserve"> 000 1170000000 0000 000</t>
  </si>
  <si>
    <t xml:space="preserve">  Инициативные платежи</t>
  </si>
  <si>
    <t xml:space="preserve"> 000 1171500000 0000 150</t>
  </si>
  <si>
    <t xml:space="preserve">  Инициативные платежи, зачисляемые в бюджеты городских поселений</t>
  </si>
  <si>
    <t xml:space="preserve"> 000 1171503013 0000 150</t>
  </si>
  <si>
    <t xml:space="preserve">  БЕЗВОЗМЕЗДНЫЕ ПОСТУПЛЕНИЯ</t>
  </si>
  <si>
    <t xml:space="preserve"> 000 2000000000 0000 000</t>
  </si>
  <si>
    <t xml:space="preserve">  БЕЗВОЗМЕЗДНЫЕ ПОСТУПЛЕНИЯ ОТ ДРУГИХ БЮДЖЕТОВ БЮДЖЕТНОЙ СИСТЕМЫ РОССИЙСКОЙ ФЕДЕРАЦИИ</t>
  </si>
  <si>
    <t xml:space="preserve"> 000 2020000000 0000 000</t>
  </si>
  <si>
    <t xml:space="preserve">  Дотации бюджетам бюджетной системы Российской Федерации</t>
  </si>
  <si>
    <t xml:space="preserve"> 000 2021000000 0000 150</t>
  </si>
  <si>
    <t xml:space="preserve">  Дотации на выравнивание бюджетной обеспеченности</t>
  </si>
  <si>
    <t xml:space="preserve"> 000 2021500100 0000 150</t>
  </si>
  <si>
    <t xml:space="preserve">  Дотации бюджетам городских поселений на выравнивание бюджетной обеспеченности из бюджета субъекта Российской Федерации</t>
  </si>
  <si>
    <t xml:space="preserve"> 000 2021500113 0000 150</t>
  </si>
  <si>
    <t xml:space="preserve">  Дотации бюджетам на поддержку мер по обеспечению сбалансированности бюджетов</t>
  </si>
  <si>
    <t xml:space="preserve"> 000 2021500200 0000 150</t>
  </si>
  <si>
    <t xml:space="preserve">  Дотации бюджетам городских поселений на поддержку мер по обеспечению сбалансированности бюджетов</t>
  </si>
  <si>
    <t xml:space="preserve"> 000 2021500213 0000 150</t>
  </si>
  <si>
    <t xml:space="preserve">  Субсидии бюджетам бюджетной системы Российской Федерации (межбюджетные субсидии)</t>
  </si>
  <si>
    <t xml:space="preserve"> 000 2022000000 0000 150</t>
  </si>
  <si>
    <t xml:space="preserve">  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</si>
  <si>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 000 2022004100 0000 150</t>
  </si>
  <si>
    <t xml:space="preserve">  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</si>
  <si>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 000 2022004113 0000 150</t>
  </si>
  <si>
    <t xml:space="preserve">  Субсидии бюджетам на поддержку отрасли культуры</t>
  </si>
  <si>
    <t xml:space="preserve"> 000 2022551900 0000 150</t>
  </si>
  <si>
    <t xml:space="preserve">  Субсидии бюджетам городских поселений на поддержку отрасли культуры</t>
  </si>
  <si>
    <t xml:space="preserve"> 000 2022551913 0000 150</t>
  </si>
  <si>
    <t xml:space="preserve">  Прочие субсидии</t>
  </si>
  <si>
    <t xml:space="preserve"> 000 2022999900 0000 150</t>
  </si>
  <si>
    <t xml:space="preserve">  Прочие субсидии бюджетам городских поселений</t>
  </si>
  <si>
    <t xml:space="preserve"> 000 2022999913 0000 150</t>
  </si>
  <si>
    <t xml:space="preserve">  Иные межбюджетные трансферты</t>
  </si>
  <si>
    <t xml:space="preserve"> 000 2024000000 0000 150</t>
  </si>
  <si>
    <t xml:space="preserve">  
Иные межбюджетные трансферты
</t>
  </si>
  <si>
    <t xml:space="preserve">  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</si>
  <si>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 xml:space="preserve"> 000 2024542400 0000 150</t>
  </si>
  <si>
    <t xml:space="preserve">  Межбюджетные трансферты, передаваемые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</si>
  <si>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 xml:space="preserve"> 000 2024542413 0000 150</t>
  </si>
  <si>
    <t xml:space="preserve">  Межбюджетные трансферты, передаваемые бюджетам на финансирование дорожной деятельности в отношении автомобильных дорог общего пользования регионального или межмуниципального, местного значения</t>
  </si>
  <si>
    <t xml:space="preserve"> 000 2024578400 0000 150</t>
  </si>
  <si>
    <t xml:space="preserve">  Межбюджетные трансферты, передаваемые бюджетам городских поселений на финансирование дорожной деятельности в отношении автомобильных дорог общего пользования регионального или межмуниципального, местного значения</t>
  </si>
  <si>
    <t xml:space="preserve"> 000 2024578413 0000 150</t>
  </si>
  <si>
    <t xml:space="preserve">  Прочие межбюджетные трансферты, передаваемые бюджетам</t>
  </si>
  <si>
    <t xml:space="preserve"> 000 2024999900 0000 150</t>
  </si>
  <si>
    <t xml:space="preserve">  Прочие межбюджетные трансферты, передаваемые бюджетам городских поселений</t>
  </si>
  <si>
    <t xml:space="preserve"> 000 2024999913 0000 150</t>
  </si>
  <si>
    <t xml:space="preserve">  ПРОЧИЕ БЕЗВОЗМЕЗДНЫЕ ПОСТУПЛЕНИЯ</t>
  </si>
  <si>
    <t xml:space="preserve"> 000 2070000000 0000 000</t>
  </si>
  <si>
    <t xml:space="preserve">  Прочие безвозмездные поступления в бюджеты городских поселений</t>
  </si>
  <si>
    <t xml:space="preserve"> 000 2070500013 0000 150</t>
  </si>
  <si>
    <t xml:space="preserve"> 000 2070503013 0000 150</t>
  </si>
  <si>
    <t xml:space="preserve">  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</si>
  <si>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 xml:space="preserve"> 000 2180000000 0000 000</t>
  </si>
  <si>
    <t xml:space="preserve">  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</si>
  <si>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 000 2180000000 0000 150</t>
  </si>
  <si>
    <t xml:space="preserve">  Доходы бюджетов городских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</si>
  <si>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 000 2180000013 0000 150</t>
  </si>
  <si>
    <t xml:space="preserve">  Доходы бюджетов городских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</si>
  <si>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000 2186001013 0000 150</t>
  </si>
  <si>
    <t/>
  </si>
  <si>
    <t xml:space="preserve">                                                            2. Расходы бюджета</t>
  </si>
  <si>
    <t xml:space="preserve">     Форма 0503317  с.3</t>
  </si>
  <si>
    <t xml:space="preserve">     Форма 0503317  с.4</t>
  </si>
  <si>
    <t>Код расхода по бюджетной классификации</t>
  </si>
  <si>
    <t>бюджеты городских округов с внутри- городским делением</t>
  </si>
  <si>
    <t>Расходы бюджета - всего</t>
  </si>
  <si>
    <t>200</t>
  </si>
  <si>
    <t xml:space="preserve">  
ОБЩЕГОСУДАРСТВЕННЫЕ ВОПРОСЫ
</t>
  </si>
  <si>
    <t xml:space="preserve"> 000 0100 0000000000 000</t>
  </si>
  <si>
    <t xml:space="preserve">  
Функционирование законодательных (представительных) органов государственной власти и представительных органов муниципальных образований
</t>
  </si>
  <si>
    <t xml:space="preserve"> 000 0103 0000000000 000</t>
  </si>
  <si>
    <t xml:space="preserve">  
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</si>
  <si>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 xml:space="preserve"> 000 0103 0000000000 100</t>
  </si>
  <si>
    <t xml:space="preserve">  
Расходы на выплаты персоналу государственных (муниципальных) органов
</t>
  </si>
  <si>
    <t xml:space="preserve"> 000 0103 0000000000 120</t>
  </si>
  <si>
    <t xml:space="preserve">  
Фонд оплаты труда государственных (муниципальных) органов
</t>
  </si>
  <si>
    <t xml:space="preserve"> 000 0103 0000000000 121</t>
  </si>
  <si>
    <t xml:space="preserve">  
Иные выплаты государственных (муниципальных) органов привлекаемым лицам
</t>
  </si>
  <si>
    <t xml:space="preserve"> 000 0103 0000000000 123</t>
  </si>
  <si>
    <t xml:space="preserve">  
Взносы по обязательному социальному страхованию на выплаты денежного содержания и иные выплаты работникам государственных (муниципальных) органов
</t>
  </si>
  <si>
    <t xml:space="preserve"> 000 0103 0000000000 129</t>
  </si>
  <si>
    <t xml:space="preserve">  
Обеспечение деятельности финансовых, налоговых и таможенных органов и органов финансового (финансово-бюджетного) надзора
</t>
  </si>
  <si>
    <t xml:space="preserve"> 000 0106 0000000000 000</t>
  </si>
  <si>
    <t xml:space="preserve">  
Межбюджетные трансферты
</t>
  </si>
  <si>
    <t xml:space="preserve"> 000 0106 0000000000 500</t>
  </si>
  <si>
    <t xml:space="preserve"> 000 0106 0000000000 540</t>
  </si>
  <si>
    <t xml:space="preserve">  
Резервные фонды
</t>
  </si>
  <si>
    <t xml:space="preserve"> 000 0111 0000000000 000</t>
  </si>
  <si>
    <t xml:space="preserve">  
Иные бюджетные ассигнования
</t>
  </si>
  <si>
    <t xml:space="preserve"> 000 0111 0000000000 800</t>
  </si>
  <si>
    <t xml:space="preserve">  
Резервные средства
</t>
  </si>
  <si>
    <t xml:space="preserve"> 000 0111 0000000000 870</t>
  </si>
  <si>
    <t xml:space="preserve">  
Другие общегосударственные вопросы
</t>
  </si>
  <si>
    <t xml:space="preserve"> 000 0113 0000000000 000</t>
  </si>
  <si>
    <t xml:space="preserve">  
Закупка товаров, работ и услуг для обеспечения государственных (муниципальных) нужд
</t>
  </si>
  <si>
    <t xml:space="preserve"> 000 0113 0000000000 200</t>
  </si>
  <si>
    <t xml:space="preserve">  
Иные закупки товаров, работ и услуг для обеспечения государственных (муниципальных) нужд
</t>
  </si>
  <si>
    <t xml:space="preserve"> 000 0113 0000000000 240</t>
  </si>
  <si>
    <t xml:space="preserve">  
Прочая закупка товаров, работ и услуг
</t>
  </si>
  <si>
    <t xml:space="preserve"> 000 0113 0000000000 244</t>
  </si>
  <si>
    <t xml:space="preserve">  
Социальное обеспечение и иные выплаты населению
</t>
  </si>
  <si>
    <t xml:space="preserve"> 000 0113 0000000000 300</t>
  </si>
  <si>
    <t xml:space="preserve">  
Иные выплаты населению
</t>
  </si>
  <si>
    <t xml:space="preserve"> 000 0113 0000000000 360</t>
  </si>
  <si>
    <t xml:space="preserve"> 000 0113 0000000000 500</t>
  </si>
  <si>
    <t xml:space="preserve"> 000 0113 0000000000 540</t>
  </si>
  <si>
    <t xml:space="preserve"> 000 0113 0000000000 800</t>
  </si>
  <si>
    <t xml:space="preserve">  
Исполнение судебных актов
</t>
  </si>
  <si>
    <t xml:space="preserve"> 000 0113 0000000000 830</t>
  </si>
  <si>
    <t xml:space="preserve">  
Исполнение судебных актов Российской Федерации и мировых соглашений по возмещению причиненного вреда
</t>
  </si>
  <si>
    <t xml:space="preserve"> 000 0113 0000000000 831</t>
  </si>
  <si>
    <t xml:space="preserve">  
Уплата налогов, сборов и иных платежей
</t>
  </si>
  <si>
    <t xml:space="preserve"> 000 0113 0000000000 850</t>
  </si>
  <si>
    <t xml:space="preserve">  
Уплата прочих налогов, сборов
</t>
  </si>
  <si>
    <t xml:space="preserve"> 000 0113 0000000000 852</t>
  </si>
  <si>
    <t xml:space="preserve">  
Уплата иных платежей
</t>
  </si>
  <si>
    <t xml:space="preserve"> 000 0113 0000000000 853</t>
  </si>
  <si>
    <t xml:space="preserve">  
НАЦИОНАЛЬНАЯ БЕЗОПАСНОСТЬ И ПРАВООХРАНИТЕЛЬНАЯ ДЕЯТЕЛЬНОСТЬ
</t>
  </si>
  <si>
    <t xml:space="preserve"> 000 0300 0000000000 000</t>
  </si>
  <si>
    <t xml:space="preserve">  
Защита населения и территории от чрезвычайных ситуаций природного и техногенного характера, пожарная безопасность
</t>
  </si>
  <si>
    <t xml:space="preserve"> 000 0310 0000000000 000</t>
  </si>
  <si>
    <t xml:space="preserve"> 000 0310 0000000000 200</t>
  </si>
  <si>
    <t xml:space="preserve"> 000 0310 0000000000 240</t>
  </si>
  <si>
    <t xml:space="preserve"> 000 0310 0000000000 244</t>
  </si>
  <si>
    <t xml:space="preserve">  
НАЦИОНАЛЬНАЯ ЭКОНОМИКА
</t>
  </si>
  <si>
    <t xml:space="preserve"> 000 0400 0000000000 000</t>
  </si>
  <si>
    <t xml:space="preserve">  
Водное хозяйство
</t>
  </si>
  <si>
    <t xml:space="preserve"> 000 0406 0000000000 000</t>
  </si>
  <si>
    <t xml:space="preserve"> 000 0406 0000000000 200</t>
  </si>
  <si>
    <t xml:space="preserve"> 000 0406 0000000000 240</t>
  </si>
  <si>
    <t xml:space="preserve"> 000 0406 0000000000 244</t>
  </si>
  <si>
    <t xml:space="preserve">  
Транспорт
</t>
  </si>
  <si>
    <t xml:space="preserve"> 000 0408 0000000000 000</t>
  </si>
  <si>
    <t xml:space="preserve"> 000 0408 0000000000 200</t>
  </si>
  <si>
    <t xml:space="preserve"> 000 0408 0000000000 240</t>
  </si>
  <si>
    <t xml:space="preserve"> 000 0408 0000000000 244</t>
  </si>
  <si>
    <t xml:space="preserve">  
Дорожное хозяйство (дорожные фонды)
</t>
  </si>
  <si>
    <t xml:space="preserve"> 000 0409 0000000000 000</t>
  </si>
  <si>
    <t xml:space="preserve"> 000 0409 0000000000 200</t>
  </si>
  <si>
    <t xml:space="preserve"> 000 0409 0000000000 240</t>
  </si>
  <si>
    <t xml:space="preserve"> 000 0409 0000000000 244</t>
  </si>
  <si>
    <t xml:space="preserve"> 000 0409 0000000000 500</t>
  </si>
  <si>
    <t xml:space="preserve"> 000 0409 0000000000 540</t>
  </si>
  <si>
    <t xml:space="preserve">  
Другие вопросы в области национальной экономики
</t>
  </si>
  <si>
    <t xml:space="preserve"> 000 0412 0000000000 000</t>
  </si>
  <si>
    <t xml:space="preserve"> 000 0412 0000000000 200</t>
  </si>
  <si>
    <t xml:space="preserve"> 000 0412 0000000000 240</t>
  </si>
  <si>
    <t xml:space="preserve"> 000 0412 0000000000 244</t>
  </si>
  <si>
    <t xml:space="preserve">  
ЖИЛИЩНО-КОММУНАЛЬНОЕ ХОЗЯЙСТВО
</t>
  </si>
  <si>
    <t xml:space="preserve"> 000 0500 0000000000 000</t>
  </si>
  <si>
    <t xml:space="preserve">  
Жилищное хозяйство
</t>
  </si>
  <si>
    <t xml:space="preserve"> 000 0501 0000000000 000</t>
  </si>
  <si>
    <t xml:space="preserve"> 000 0501 0000000000 200</t>
  </si>
  <si>
    <t xml:space="preserve"> 000 0501 0000000000 240</t>
  </si>
  <si>
    <t xml:space="preserve">  
Закупка товаров, работ и услуг в целях капитального ремонта государственного (муниципального) имущества
</t>
  </si>
  <si>
    <t xml:space="preserve"> 000 0501 0000000000 243</t>
  </si>
  <si>
    <t xml:space="preserve"> 000 0501 0000000000 244</t>
  </si>
  <si>
    <t xml:space="preserve">  
Закупка энергетических ресурсов
</t>
  </si>
  <si>
    <t xml:space="preserve"> 000 0501 0000000000 247</t>
  </si>
  <si>
    <t xml:space="preserve"> 000 0501 0000000000 800</t>
  </si>
  <si>
    <t xml:space="preserve"> 000 0501 0000000000 830</t>
  </si>
  <si>
    <t xml:space="preserve"> 000 0501 0000000000 831</t>
  </si>
  <si>
    <t xml:space="preserve"> 000 0501 0000000000 850</t>
  </si>
  <si>
    <t xml:space="preserve"> 000 0501 0000000000 853</t>
  </si>
  <si>
    <t xml:space="preserve">  
Коммунальное хозяйство
</t>
  </si>
  <si>
    <t xml:space="preserve"> 000 0502 0000000000 000</t>
  </si>
  <si>
    <t xml:space="preserve"> 000 0502 0000000000 200</t>
  </si>
  <si>
    <t xml:space="preserve"> 000 0502 0000000000 240</t>
  </si>
  <si>
    <t xml:space="preserve"> 000 0502 0000000000 244</t>
  </si>
  <si>
    <t xml:space="preserve"> 000 0502 0000000000 247</t>
  </si>
  <si>
    <t xml:space="preserve"> 000 0502 0000000000 800</t>
  </si>
  <si>
    <t xml:space="preserve">  
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
</t>
  </si>
  <si>
    <t xml:space="preserve"> 000 0502 0000000000 810</t>
  </si>
  <si>
    <t xml:space="preserve">  
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
</t>
  </si>
  <si>
    <t xml:space="preserve"> 000 0502 0000000000 811</t>
  </si>
  <si>
    <t xml:space="preserve">  
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
</t>
  </si>
  <si>
    <t xml:space="preserve"> 000 0502 0000000000 813</t>
  </si>
  <si>
    <t xml:space="preserve"> 000 0502 0000000000 830</t>
  </si>
  <si>
    <t xml:space="preserve"> 000 0502 0000000000 831</t>
  </si>
  <si>
    <t xml:space="preserve">  
Благоустройство
</t>
  </si>
  <si>
    <t xml:space="preserve"> 000 0503 0000000000 000</t>
  </si>
  <si>
    <t xml:space="preserve"> 000 0503 0000000000 200</t>
  </si>
  <si>
    <t xml:space="preserve"> 000 0503 0000000000 240</t>
  </si>
  <si>
    <t xml:space="preserve"> 000 0503 0000000000 244</t>
  </si>
  <si>
    <t xml:space="preserve"> 000 0503 0000000000 500</t>
  </si>
  <si>
    <t xml:space="preserve"> 000 0503 0000000000 540</t>
  </si>
  <si>
    <t xml:space="preserve"> 000 0503 0000000000 800</t>
  </si>
  <si>
    <t xml:space="preserve"> 000 0503 0000000000 830</t>
  </si>
  <si>
    <t xml:space="preserve"> 000 0503 0000000000 831</t>
  </si>
  <si>
    <t xml:space="preserve">  
ОБРАЗОВАНИЕ
</t>
  </si>
  <si>
    <t xml:space="preserve"> 000 0700 0000000000 000</t>
  </si>
  <si>
    <t xml:space="preserve">  
Молодежная политика
</t>
  </si>
  <si>
    <t xml:space="preserve"> 000 0707 0000000000 000</t>
  </si>
  <si>
    <t xml:space="preserve"> 000 0707 0000000000 500</t>
  </si>
  <si>
    <t xml:space="preserve"> 000 0707 0000000000 540</t>
  </si>
  <si>
    <t xml:space="preserve">  
КУЛЬТУРА, КИНЕМАТОГРАФИЯ
</t>
  </si>
  <si>
    <t xml:space="preserve"> 000 0800 0000000000 000</t>
  </si>
  <si>
    <t xml:space="preserve">  
Культура
</t>
  </si>
  <si>
    <t xml:space="preserve"> 000 0801 0000000000 000</t>
  </si>
  <si>
    <t xml:space="preserve"> 000 0801 0000000000 200</t>
  </si>
  <si>
    <t xml:space="preserve"> 000 0801 0000000000 240</t>
  </si>
  <si>
    <t xml:space="preserve"> 000 0801 0000000000 244</t>
  </si>
  <si>
    <t xml:space="preserve">  
Предоставление субсидий бюджетным, автономным учреждениям и иным некоммерческим организациям
</t>
  </si>
  <si>
    <t xml:space="preserve"> 000 0801 0000000000 600</t>
  </si>
  <si>
    <t xml:space="preserve">  
Субсидии бюджетным учреждениям
</t>
  </si>
  <si>
    <t xml:space="preserve"> 000 0801 0000000000 610</t>
  </si>
  <si>
    <t xml:space="preserve">  
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
</t>
  </si>
  <si>
    <t xml:space="preserve"> 000 0801 0000000000 611</t>
  </si>
  <si>
    <t xml:space="preserve">  
СОЦИАЛЬНАЯ ПОЛИТИКА
</t>
  </si>
  <si>
    <t xml:space="preserve"> 000 1000 0000000000 000</t>
  </si>
  <si>
    <t xml:space="preserve">  
Пенсионное обеспечение
</t>
  </si>
  <si>
    <t xml:space="preserve"> 000 1001 0000000000 000</t>
  </si>
  <si>
    <t xml:space="preserve"> 000 1001 0000000000 300</t>
  </si>
  <si>
    <t xml:space="preserve">  
Социальные выплаты гражданам, кроме публичных нормативных социальных выплат
</t>
  </si>
  <si>
    <t xml:space="preserve"> 000 1001 0000000000 320</t>
  </si>
  <si>
    <t xml:space="preserve">  
Пособия, компенсации и иные социальные выплаты гражданам, кроме публичных нормативных обязательств
</t>
  </si>
  <si>
    <t xml:space="preserve"> 000 1001 0000000000 321</t>
  </si>
  <si>
    <t xml:space="preserve">  
Социальное обеспечение населения
</t>
  </si>
  <si>
    <t xml:space="preserve"> 000 1003 0000000000 000</t>
  </si>
  <si>
    <t xml:space="preserve"> 000 1003 0000000000 200</t>
  </si>
  <si>
    <t xml:space="preserve"> 000 1003 0000000000 240</t>
  </si>
  <si>
    <t xml:space="preserve"> 000 1003 0000000000 244</t>
  </si>
  <si>
    <t xml:space="preserve"> 000 1003 0000000000 300</t>
  </si>
  <si>
    <t xml:space="preserve"> 000 1003 0000000000 320</t>
  </si>
  <si>
    <t xml:space="preserve"> 000 1003 0000000000 321</t>
  </si>
  <si>
    <t xml:space="preserve"> 000 1003 0000000000 500</t>
  </si>
  <si>
    <t xml:space="preserve"> 000 1003 0000000000 540</t>
  </si>
  <si>
    <t xml:space="preserve">  
ФИЗИЧЕСКАЯ КУЛЬТУРА И СПОРТ
</t>
  </si>
  <si>
    <t xml:space="preserve"> 000 1100 0000000000 000</t>
  </si>
  <si>
    <t xml:space="preserve">  
Физическая культура
</t>
  </si>
  <si>
    <t xml:space="preserve"> 000 1101 0000000000 000</t>
  </si>
  <si>
    <t xml:space="preserve"> 000 1101 0000000000 500</t>
  </si>
  <si>
    <t xml:space="preserve"> 000 1101 0000000000 540</t>
  </si>
  <si>
    <t xml:space="preserve">  
ОБСЛУЖИВАНИЕ ГОСУДАРСТВЕННОГО (МУНИЦИПАЛЬНОГО) ДОЛГА
</t>
  </si>
  <si>
    <t xml:space="preserve"> 000 1300 0000000000 000</t>
  </si>
  <si>
    <t xml:space="preserve">  
Обслуживание государственного (муниципального) внутреннего долга
</t>
  </si>
  <si>
    <t xml:space="preserve"> 000 1301 0000000000 000</t>
  </si>
  <si>
    <t xml:space="preserve">  
Обслуживание государственного (муниципального) долга
</t>
  </si>
  <si>
    <t xml:space="preserve"> 000 1301 0000000000 700</t>
  </si>
  <si>
    <t xml:space="preserve">  
Обслуживание муниципального долга
</t>
  </si>
  <si>
    <t xml:space="preserve"> 000 1301 0000000000 730</t>
  </si>
  <si>
    <t>Результат исполнения бюджета (дефицит / профицит)</t>
  </si>
  <si>
    <t xml:space="preserve">                                           3. Источники финансирования дефицита бюджета</t>
  </si>
  <si>
    <t>Форма 0503317  с.5</t>
  </si>
  <si>
    <t>Форма 0503317  с.6</t>
  </si>
  <si>
    <t>Код источника по бюджетной классификации</t>
  </si>
  <si>
    <t>Источники финансирования дефицита бюджетов - всего</t>
  </si>
  <si>
    <t>500</t>
  </si>
  <si>
    <t xml:space="preserve">     в том числе:</t>
  </si>
  <si>
    <t>источники внутреннего финансирования</t>
  </si>
  <si>
    <t>520</t>
  </si>
  <si>
    <t>из них:</t>
  </si>
  <si>
    <t xml:space="preserve">  
Кредиты кредитных организаций в валюте Российской Федерации
</t>
  </si>
  <si>
    <t xml:space="preserve"> 000 0102000000 0000 000</t>
  </si>
  <si>
    <t xml:space="preserve">  
Погашение кредитов, предоставленных кредитными организациями в валюте Российской Федерации
</t>
  </si>
  <si>
    <t xml:space="preserve"> 000 0102000000 0000 800</t>
  </si>
  <si>
    <t xml:space="preserve">  
Погашение городскими поселениями кредитов от кредитных организаций в валюте Российской Федерации
</t>
  </si>
  <si>
    <t xml:space="preserve"> 000 0102000013 0000 810</t>
  </si>
  <si>
    <t xml:space="preserve">источники внешнего финансирования </t>
  </si>
  <si>
    <t>620</t>
  </si>
  <si>
    <t>изменение остатков средств</t>
  </si>
  <si>
    <t>700</t>
  </si>
  <si>
    <t xml:space="preserve">  
Изменение остатков средств на счетах по учету средств бюджетов
</t>
  </si>
  <si>
    <t xml:space="preserve"> 000 0105000000 0000 000</t>
  </si>
  <si>
    <t>увеличение остатков средств, всего</t>
  </si>
  <si>
    <t>710</t>
  </si>
  <si>
    <t xml:space="preserve">  
Увеличение остатков средств бюджетов
</t>
  </si>
  <si>
    <t xml:space="preserve"> 000 0105000000 0000 500</t>
  </si>
  <si>
    <t xml:space="preserve">  
Увеличение прочих остатков средств бюджетов
</t>
  </si>
  <si>
    <t xml:space="preserve"> 000 0105020000 0000 500</t>
  </si>
  <si>
    <t xml:space="preserve">  
Увеличение прочих остатков денежных средств бюджетов
</t>
  </si>
  <si>
    <t xml:space="preserve"> 000 0105020100 0000 510</t>
  </si>
  <si>
    <t xml:space="preserve">  
Увеличение прочих остатков денежных средств бюджетов городских поселений
</t>
  </si>
  <si>
    <t xml:space="preserve"> 000 0105020113 0000 510</t>
  </si>
  <si>
    <t>уменьшение остатков средств, всего</t>
  </si>
  <si>
    <t>720</t>
  </si>
  <si>
    <t xml:space="preserve">  
Уменьшение остатков средств бюджетов
</t>
  </si>
  <si>
    <t xml:space="preserve"> 000 0105000000 0000 600</t>
  </si>
  <si>
    <t xml:space="preserve">  
Уменьшение прочих остатков средств бюджетов
</t>
  </si>
  <si>
    <t xml:space="preserve"> 000 0105020000 0000 600</t>
  </si>
  <si>
    <t xml:space="preserve">  
Уменьшение прочих остатков денежных средств бюджетов
</t>
  </si>
  <si>
    <t xml:space="preserve"> 000 0105020100 0000 610</t>
  </si>
  <si>
    <t xml:space="preserve">  
Уменьшение прочих остатков денежных средств бюджетов городских поселений
</t>
  </si>
  <si>
    <t xml:space="preserve"> 000 0105020113 0000 610</t>
  </si>
  <si>
    <t>Прогноз исполнения бюджета юрьевецкого городского поселения на 2023 год</t>
  </si>
  <si>
    <t>исполнено на 01.09.2022</t>
  </si>
  <si>
    <t>Прогноз исполнения на 2022 год</t>
  </si>
  <si>
    <t>Процент исполнения прогноза</t>
  </si>
  <si>
    <t>утверждено на 01.09.2023</t>
  </si>
  <si>
    <t>исполнено на 01.09.2023</t>
  </si>
  <si>
    <t>Прогноз исполнения 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</si>
</sst>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21" x14ac:knownFonts="1">
    <font>
      <sz val="11"/>
      <name val="Calibri"/>
      <family val="2"/>
      <scheme val="minor"/>
    </font>
    <font>
      <b/>
      <sz val="8"/>
      <color rgb="FF000000"/>
      <name val="Arial"/>
    </font>
    <font>
      <b/>
      <sz val="12"/>
      <color rgb="FF000000"/>
      <name val="Arial"/>
    </font>
    <font>
      <b/>
      <sz val="10"/>
      <color rgb="FF000000"/>
      <name val="Arial"/>
    </font>
    <font>
      <sz val="10"/>
      <color rgb="FF000000"/>
      <name val="Arial"/>
    </font>
    <font>
      <sz val="11"/>
      <color rgb="FF000000"/>
      <name val="Calibri"/>
      <scheme val="minor"/>
    </font>
    <font>
      <b/>
      <sz val="11"/>
      <color rgb="FF000000"/>
      <name val="Arial"/>
    </font>
    <font>
      <sz val="8"/>
      <color rgb="FF000000"/>
      <name val="Arial"/>
    </font>
    <font>
      <sz val="6"/>
      <color rgb="FF000000"/>
      <name val="Arial"/>
    </font>
    <font>
      <sz val="9"/>
      <color rgb="FF000000"/>
      <name val="Arial"/>
    </font>
    <font>
      <b/>
      <sz val="8"/>
      <color rgb="FF000000"/>
      <name val="Arial"/>
    </font>
    <font>
      <b/>
      <i/>
      <sz val="8"/>
      <color rgb="FF000000"/>
      <name val="Arial"/>
    </font>
    <font>
      <sz val="11"/>
      <color rgb="FF000000"/>
      <name val="Times New Roman"/>
    </font>
    <font>
      <sz val="11"/>
      <color rgb="FF000000"/>
      <name val="Arial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8"/>
      <color rgb="FF000000"/>
      <name val="Arial"/>
      <family val="2"/>
      <charset val="204"/>
    </font>
    <font>
      <sz val="8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62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000000"/>
      </bottom>
      <diagonal/>
    </border>
  </borders>
  <cellStyleXfs count="186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6" fillId="0" borderId="1"/>
    <xf numFmtId="0" fontId="3" fillId="0" borderId="3"/>
    <xf numFmtId="0" fontId="7" fillId="0" borderId="4">
      <alignment horizontal="center"/>
    </xf>
    <xf numFmtId="0" fontId="4" fillId="0" borderId="5"/>
    <xf numFmtId="0" fontId="7" fillId="0" borderId="1">
      <alignment horizontal="left"/>
    </xf>
    <xf numFmtId="0" fontId="8" fillId="0" borderId="1">
      <alignment horizontal="center" vertical="top"/>
    </xf>
    <xf numFmtId="49" fontId="9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7" fillId="0" borderId="1">
      <alignment horizontal="right"/>
    </xf>
    <xf numFmtId="0" fontId="7" fillId="0" borderId="1"/>
    <xf numFmtId="0" fontId="7" fillId="0" borderId="1">
      <alignment horizontal="center"/>
    </xf>
    <xf numFmtId="0" fontId="7" fillId="0" borderId="6">
      <alignment horizontal="right"/>
    </xf>
    <xf numFmtId="164" fontId="7" fillId="0" borderId="9">
      <alignment horizontal="center"/>
    </xf>
    <xf numFmtId="49" fontId="7" fillId="0" borderId="1"/>
    <xf numFmtId="0" fontId="7" fillId="0" borderId="1">
      <alignment horizontal="right"/>
    </xf>
    <xf numFmtId="0" fontId="7" fillId="0" borderId="10">
      <alignment horizontal="center"/>
    </xf>
    <xf numFmtId="0" fontId="7" fillId="0" borderId="2">
      <alignment wrapText="1"/>
    </xf>
    <xf numFmtId="49" fontId="7" fillId="0" borderId="11">
      <alignment horizontal="center"/>
    </xf>
    <xf numFmtId="0" fontId="7" fillId="0" borderId="12">
      <alignment wrapText="1"/>
    </xf>
    <xf numFmtId="49" fontId="7" fillId="0" borderId="9">
      <alignment horizontal="center"/>
    </xf>
    <xf numFmtId="0" fontId="7" fillId="0" borderId="13">
      <alignment horizontal="left"/>
    </xf>
    <xf numFmtId="49" fontId="7" fillId="0" borderId="13"/>
    <xf numFmtId="0" fontId="7" fillId="0" borderId="9">
      <alignment horizontal="center"/>
    </xf>
    <xf numFmtId="49" fontId="7" fillId="0" borderId="14">
      <alignment horizontal="center"/>
    </xf>
    <xf numFmtId="0" fontId="5" fillId="0" borderId="15"/>
    <xf numFmtId="49" fontId="7" fillId="0" borderId="16">
      <alignment horizontal="center" vertical="center" wrapText="1"/>
    </xf>
    <xf numFmtId="49" fontId="7" fillId="0" borderId="17">
      <alignment horizontal="center" vertical="center" wrapText="1"/>
    </xf>
    <xf numFmtId="49" fontId="7" fillId="0" borderId="18">
      <alignment horizontal="center" vertical="center" wrapText="1"/>
    </xf>
    <xf numFmtId="49" fontId="7" fillId="0" borderId="4">
      <alignment horizontal="center" vertical="center" wrapText="1"/>
    </xf>
    <xf numFmtId="0" fontId="7" fillId="0" borderId="19">
      <alignment horizontal="left" wrapText="1"/>
    </xf>
    <xf numFmtId="49" fontId="7" fillId="0" borderId="20">
      <alignment horizontal="center" wrapText="1"/>
    </xf>
    <xf numFmtId="49" fontId="7" fillId="0" borderId="21">
      <alignment horizontal="center"/>
    </xf>
    <xf numFmtId="4" fontId="7" fillId="0" borderId="16">
      <alignment horizontal="right"/>
    </xf>
    <xf numFmtId="4" fontId="7" fillId="0" borderId="22">
      <alignment horizontal="right"/>
    </xf>
    <xf numFmtId="0" fontId="7" fillId="0" borderId="23">
      <alignment horizontal="left" wrapText="1"/>
    </xf>
    <xf numFmtId="4" fontId="7" fillId="0" borderId="24">
      <alignment horizontal="right"/>
    </xf>
    <xf numFmtId="0" fontId="7" fillId="0" borderId="25">
      <alignment horizontal="left" wrapText="1" indent="1"/>
    </xf>
    <xf numFmtId="49" fontId="7" fillId="0" borderId="26">
      <alignment horizontal="center" wrapText="1"/>
    </xf>
    <xf numFmtId="49" fontId="7" fillId="0" borderId="27">
      <alignment horizontal="center"/>
    </xf>
    <xf numFmtId="0" fontId="7" fillId="0" borderId="28">
      <alignment horizontal="left" wrapText="1" indent="1"/>
    </xf>
    <xf numFmtId="49" fontId="7" fillId="0" borderId="29">
      <alignment horizontal="center"/>
    </xf>
    <xf numFmtId="49" fontId="7" fillId="0" borderId="5">
      <alignment horizontal="center"/>
    </xf>
    <xf numFmtId="49" fontId="7" fillId="0" borderId="1">
      <alignment horizontal="center"/>
    </xf>
    <xf numFmtId="0" fontId="7" fillId="0" borderId="22">
      <alignment horizontal="left" wrapText="1" indent="2"/>
    </xf>
    <xf numFmtId="49" fontId="7" fillId="0" borderId="30">
      <alignment horizontal="center"/>
    </xf>
    <xf numFmtId="49" fontId="7" fillId="0" borderId="16">
      <alignment horizontal="center"/>
    </xf>
    <xf numFmtId="0" fontId="7" fillId="0" borderId="31">
      <alignment horizontal="left" wrapText="1" indent="2"/>
    </xf>
    <xf numFmtId="0" fontId="7" fillId="0" borderId="15"/>
    <xf numFmtId="0" fontId="7" fillId="2" borderId="15"/>
    <xf numFmtId="0" fontId="7" fillId="2" borderId="1"/>
    <xf numFmtId="0" fontId="7" fillId="0" borderId="1">
      <alignment horizontal="left" wrapText="1"/>
    </xf>
    <xf numFmtId="49" fontId="7" fillId="0" borderId="1">
      <alignment horizontal="center" wrapText="1"/>
    </xf>
    <xf numFmtId="0" fontId="7" fillId="0" borderId="2">
      <alignment horizontal="left"/>
    </xf>
    <xf numFmtId="49" fontId="7" fillId="0" borderId="2"/>
    <xf numFmtId="0" fontId="7" fillId="0" borderId="2"/>
    <xf numFmtId="0" fontId="7" fillId="0" borderId="32">
      <alignment horizontal="left" wrapText="1"/>
    </xf>
    <xf numFmtId="49" fontId="7" fillId="0" borderId="21">
      <alignment horizontal="center" wrapText="1"/>
    </xf>
    <xf numFmtId="4" fontId="7" fillId="0" borderId="18">
      <alignment horizontal="right"/>
    </xf>
    <xf numFmtId="4" fontId="7" fillId="0" borderId="33">
      <alignment horizontal="right"/>
    </xf>
    <xf numFmtId="0" fontId="7" fillId="0" borderId="34">
      <alignment horizontal="left" wrapText="1"/>
    </xf>
    <xf numFmtId="49" fontId="7" fillId="0" borderId="30">
      <alignment horizontal="center" wrapText="1"/>
    </xf>
    <xf numFmtId="49" fontId="7" fillId="0" borderId="22">
      <alignment horizontal="center"/>
    </xf>
    <xf numFmtId="0" fontId="7" fillId="0" borderId="12"/>
    <xf numFmtId="0" fontId="7" fillId="0" borderId="35"/>
    <xf numFmtId="0" fontId="1" fillId="0" borderId="31">
      <alignment horizontal="left" wrapText="1"/>
    </xf>
    <xf numFmtId="0" fontId="7" fillId="0" borderId="36">
      <alignment horizontal="center" wrapText="1"/>
    </xf>
    <xf numFmtId="49" fontId="7" fillId="0" borderId="37">
      <alignment horizontal="center" wrapText="1"/>
    </xf>
    <xf numFmtId="4" fontId="7" fillId="0" borderId="21">
      <alignment horizontal="right"/>
    </xf>
    <xf numFmtId="4" fontId="7" fillId="0" borderId="38">
      <alignment horizontal="right"/>
    </xf>
    <xf numFmtId="0" fontId="1" fillId="0" borderId="9">
      <alignment horizontal="left" wrapText="1"/>
    </xf>
    <xf numFmtId="0" fontId="4" fillId="0" borderId="15"/>
    <xf numFmtId="0" fontId="7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7" fillId="0" borderId="2">
      <alignment horizontal="left"/>
    </xf>
    <xf numFmtId="49" fontId="7" fillId="0" borderId="18">
      <alignment horizontal="center"/>
    </xf>
    <xf numFmtId="0" fontId="7" fillId="0" borderId="25">
      <alignment horizontal="left" wrapText="1"/>
    </xf>
    <xf numFmtId="49" fontId="7" fillId="0" borderId="39">
      <alignment horizontal="center"/>
    </xf>
    <xf numFmtId="0" fontId="7" fillId="0" borderId="28">
      <alignment horizontal="left" wrapText="1"/>
    </xf>
    <xf numFmtId="0" fontId="4" fillId="0" borderId="27"/>
    <xf numFmtId="0" fontId="4" fillId="0" borderId="39"/>
    <xf numFmtId="0" fontId="7" fillId="0" borderId="32">
      <alignment horizontal="left" wrapText="1" indent="1"/>
    </xf>
    <xf numFmtId="49" fontId="7" fillId="0" borderId="40">
      <alignment horizontal="center" wrapText="1"/>
    </xf>
    <xf numFmtId="0" fontId="7" fillId="0" borderId="34">
      <alignment horizontal="left" wrapText="1" indent="1"/>
    </xf>
    <xf numFmtId="0" fontId="7" fillId="0" borderId="25">
      <alignment horizontal="left" wrapText="1" indent="2"/>
    </xf>
    <xf numFmtId="0" fontId="7" fillId="0" borderId="28">
      <alignment horizontal="left" wrapText="1" indent="2"/>
    </xf>
    <xf numFmtId="49" fontId="7" fillId="0" borderId="40">
      <alignment horizontal="center"/>
    </xf>
    <xf numFmtId="0" fontId="4" fillId="0" borderId="13"/>
    <xf numFmtId="0" fontId="4" fillId="0" borderId="2"/>
    <xf numFmtId="0" fontId="10" fillId="0" borderId="17">
      <alignment horizontal="center" vertical="center" textRotation="90" wrapText="1"/>
    </xf>
    <xf numFmtId="0" fontId="7" fillId="0" borderId="16">
      <alignment horizontal="center" vertical="top" wrapText="1"/>
    </xf>
    <xf numFmtId="0" fontId="7" fillId="0" borderId="27">
      <alignment horizontal="center" vertical="top"/>
    </xf>
    <xf numFmtId="0" fontId="7" fillId="0" borderId="16">
      <alignment horizontal="center" vertical="top"/>
    </xf>
    <xf numFmtId="49" fontId="7" fillId="0" borderId="16">
      <alignment horizontal="center" vertical="top" wrapText="1"/>
    </xf>
    <xf numFmtId="0" fontId="1" fillId="0" borderId="41"/>
    <xf numFmtId="49" fontId="1" fillId="0" borderId="20">
      <alignment horizontal="center"/>
    </xf>
    <xf numFmtId="0" fontId="5" fillId="0" borderId="8"/>
    <xf numFmtId="49" fontId="11" fillId="0" borderId="42">
      <alignment horizontal="left" vertical="center" wrapText="1"/>
    </xf>
    <xf numFmtId="49" fontId="1" fillId="0" borderId="30">
      <alignment horizontal="center" vertical="center" wrapText="1"/>
    </xf>
    <xf numFmtId="49" fontId="7" fillId="0" borderId="43">
      <alignment horizontal="left" vertical="center" wrapText="1" indent="2"/>
    </xf>
    <xf numFmtId="49" fontId="7" fillId="0" borderId="26">
      <alignment horizontal="center" vertical="center" wrapText="1"/>
    </xf>
    <xf numFmtId="0" fontId="7" fillId="0" borderId="27"/>
    <xf numFmtId="4" fontId="7" fillId="0" borderId="27">
      <alignment horizontal="right"/>
    </xf>
    <xf numFmtId="4" fontId="7" fillId="0" borderId="39">
      <alignment horizontal="right"/>
    </xf>
    <xf numFmtId="49" fontId="7" fillId="0" borderId="44">
      <alignment horizontal="left" vertical="center" wrapText="1" indent="3"/>
    </xf>
    <xf numFmtId="49" fontId="7" fillId="0" borderId="40">
      <alignment horizontal="center" vertical="center" wrapText="1"/>
    </xf>
    <xf numFmtId="49" fontId="7" fillId="0" borderId="42">
      <alignment horizontal="left" vertical="center" wrapText="1" indent="3"/>
    </xf>
    <xf numFmtId="49" fontId="7" fillId="0" borderId="30">
      <alignment horizontal="center" vertical="center" wrapText="1"/>
    </xf>
    <xf numFmtId="49" fontId="7" fillId="0" borderId="45">
      <alignment horizontal="left" vertical="center" wrapText="1" indent="3"/>
    </xf>
    <xf numFmtId="0" fontId="11" fillId="0" borderId="41">
      <alignment horizontal="left" vertical="center" wrapText="1"/>
    </xf>
    <xf numFmtId="49" fontId="7" fillId="0" borderId="46">
      <alignment horizontal="center" vertical="center" wrapText="1"/>
    </xf>
    <xf numFmtId="4" fontId="7" fillId="0" borderId="4">
      <alignment horizontal="right"/>
    </xf>
    <xf numFmtId="4" fontId="7" fillId="0" borderId="47">
      <alignment horizontal="right"/>
    </xf>
    <xf numFmtId="0" fontId="10" fillId="0" borderId="13">
      <alignment horizontal="center" vertical="center" textRotation="90" wrapText="1"/>
    </xf>
    <xf numFmtId="49" fontId="7" fillId="0" borderId="13">
      <alignment horizontal="left" vertical="center" wrapText="1" indent="3"/>
    </xf>
    <xf numFmtId="49" fontId="7" fillId="0" borderId="15">
      <alignment horizontal="center" vertical="center" wrapText="1"/>
    </xf>
    <xf numFmtId="4" fontId="7" fillId="0" borderId="15">
      <alignment horizontal="right"/>
    </xf>
    <xf numFmtId="0" fontId="7" fillId="0" borderId="1">
      <alignment vertical="center"/>
    </xf>
    <xf numFmtId="49" fontId="7" fillId="0" borderId="1">
      <alignment horizontal="left" vertical="center" wrapText="1" indent="3"/>
    </xf>
    <xf numFmtId="49" fontId="7" fillId="0" borderId="1">
      <alignment horizontal="center" vertical="center" wrapText="1"/>
    </xf>
    <xf numFmtId="4" fontId="7" fillId="0" borderId="1">
      <alignment horizontal="right" shrinkToFit="1"/>
    </xf>
    <xf numFmtId="0" fontId="10" fillId="0" borderId="2">
      <alignment horizontal="center" vertical="center" textRotation="90" wrapText="1"/>
    </xf>
    <xf numFmtId="49" fontId="7" fillId="0" borderId="2">
      <alignment horizontal="left" vertical="center" wrapText="1" indent="3"/>
    </xf>
    <xf numFmtId="49" fontId="7" fillId="0" borderId="2">
      <alignment horizontal="center" vertical="center" wrapText="1"/>
    </xf>
    <xf numFmtId="4" fontId="7" fillId="0" borderId="2">
      <alignment horizontal="right"/>
    </xf>
    <xf numFmtId="49" fontId="7" fillId="0" borderId="27">
      <alignment horizontal="center" vertical="center" wrapText="1"/>
    </xf>
    <xf numFmtId="0" fontId="11" fillId="0" borderId="48">
      <alignment horizontal="left" vertical="center" wrapText="1"/>
    </xf>
    <xf numFmtId="49" fontId="1" fillId="0" borderId="20">
      <alignment horizontal="center" vertical="center" wrapText="1"/>
    </xf>
    <xf numFmtId="4" fontId="7" fillId="0" borderId="49">
      <alignment horizontal="right"/>
    </xf>
    <xf numFmtId="49" fontId="7" fillId="0" borderId="50">
      <alignment horizontal="left" vertical="center" wrapText="1" indent="2"/>
    </xf>
    <xf numFmtId="0" fontId="7" fillId="0" borderId="29"/>
    <xf numFmtId="0" fontId="7" fillId="0" borderId="22"/>
    <xf numFmtId="49" fontId="7" fillId="0" borderId="51">
      <alignment horizontal="left" vertical="center" wrapText="1" indent="3"/>
    </xf>
    <xf numFmtId="4" fontId="7" fillId="0" borderId="52">
      <alignment horizontal="right"/>
    </xf>
    <xf numFmtId="49" fontId="7" fillId="0" borderId="53">
      <alignment horizontal="left" vertical="center" wrapText="1" indent="3"/>
    </xf>
    <xf numFmtId="49" fontId="7" fillId="0" borderId="54">
      <alignment horizontal="left" vertical="center" wrapText="1" indent="3"/>
    </xf>
    <xf numFmtId="49" fontId="7" fillId="0" borderId="55">
      <alignment horizontal="center" vertical="center" wrapText="1"/>
    </xf>
    <xf numFmtId="4" fontId="7" fillId="0" borderId="56">
      <alignment horizontal="right"/>
    </xf>
    <xf numFmtId="0" fontId="10" fillId="0" borderId="13">
      <alignment horizontal="center" vertical="center" textRotation="90"/>
    </xf>
    <xf numFmtId="4" fontId="7" fillId="0" borderId="1">
      <alignment horizontal="right"/>
    </xf>
    <xf numFmtId="0" fontId="10" fillId="0" borderId="2">
      <alignment horizontal="center" vertical="center" textRotation="90"/>
    </xf>
    <xf numFmtId="0" fontId="10" fillId="0" borderId="17">
      <alignment horizontal="center" vertical="center" textRotation="90"/>
    </xf>
    <xf numFmtId="0" fontId="7" fillId="0" borderId="39"/>
    <xf numFmtId="49" fontId="7" fillId="0" borderId="57">
      <alignment horizontal="center" vertical="center" wrapText="1"/>
    </xf>
    <xf numFmtId="0" fontId="7" fillId="0" borderId="58"/>
    <xf numFmtId="0" fontId="7" fillId="0" borderId="59"/>
    <xf numFmtId="0" fontId="10" fillId="0" borderId="16">
      <alignment horizontal="center" vertical="center" textRotation="90"/>
    </xf>
    <xf numFmtId="49" fontId="11" fillId="0" borderId="48">
      <alignment horizontal="left" vertical="center" wrapText="1"/>
    </xf>
    <xf numFmtId="0" fontId="1" fillId="0" borderId="40">
      <alignment horizontal="center" vertical="center"/>
    </xf>
    <xf numFmtId="0" fontId="7" fillId="0" borderId="26">
      <alignment horizontal="center" vertical="center"/>
    </xf>
    <xf numFmtId="0" fontId="7" fillId="0" borderId="40">
      <alignment horizontal="center" vertical="center"/>
    </xf>
    <xf numFmtId="0" fontId="7" fillId="0" borderId="30">
      <alignment horizontal="center" vertical="center"/>
    </xf>
    <xf numFmtId="0" fontId="7" fillId="0" borderId="46">
      <alignment horizontal="center" vertical="center"/>
    </xf>
    <xf numFmtId="0" fontId="1" fillId="0" borderId="20">
      <alignment horizontal="center" vertical="center"/>
    </xf>
    <xf numFmtId="49" fontId="1" fillId="0" borderId="30">
      <alignment horizontal="center" vertical="center"/>
    </xf>
    <xf numFmtId="49" fontId="7" fillId="0" borderId="57">
      <alignment horizontal="center" vertical="center"/>
    </xf>
    <xf numFmtId="49" fontId="7" fillId="0" borderId="40">
      <alignment horizontal="center" vertical="center"/>
    </xf>
    <xf numFmtId="49" fontId="7" fillId="0" borderId="30">
      <alignment horizontal="center" vertical="center"/>
    </xf>
    <xf numFmtId="49" fontId="7" fillId="0" borderId="46">
      <alignment horizontal="center" vertical="center"/>
    </xf>
    <xf numFmtId="49" fontId="7" fillId="0" borderId="2">
      <alignment horizontal="center" wrapText="1"/>
    </xf>
    <xf numFmtId="0" fontId="7" fillId="0" borderId="2">
      <alignment horizontal="center"/>
    </xf>
    <xf numFmtId="49" fontId="7" fillId="0" borderId="1">
      <alignment horizontal="left"/>
    </xf>
    <xf numFmtId="0" fontId="7" fillId="0" borderId="13">
      <alignment horizontal="center"/>
    </xf>
    <xf numFmtId="49" fontId="7" fillId="0" borderId="13">
      <alignment horizontal="center"/>
    </xf>
    <xf numFmtId="0" fontId="12" fillId="0" borderId="2">
      <alignment wrapText="1"/>
    </xf>
    <xf numFmtId="0" fontId="13" fillId="0" borderId="2"/>
    <xf numFmtId="0" fontId="12" fillId="0" borderId="16">
      <alignment wrapText="1"/>
    </xf>
    <xf numFmtId="0" fontId="12" fillId="0" borderId="13">
      <alignment wrapText="1"/>
    </xf>
    <xf numFmtId="0" fontId="13" fillId="0" borderId="13"/>
    <xf numFmtId="0" fontId="16" fillId="0" borderId="0"/>
    <xf numFmtId="0" fontId="16" fillId="0" borderId="0"/>
    <xf numFmtId="0" fontId="16" fillId="0" borderId="0"/>
    <xf numFmtId="0" fontId="14" fillId="0" borderId="1"/>
    <xf numFmtId="0" fontId="14" fillId="0" borderId="1"/>
    <xf numFmtId="0" fontId="15" fillId="3" borderId="1"/>
    <xf numFmtId="0" fontId="14" fillId="0" borderId="1"/>
  </cellStyleXfs>
  <cellXfs count="136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4" fillId="0" borderId="1" xfId="5" applyNumberFormat="1" applyProtection="1"/>
    <xf numFmtId="0" fontId="5" fillId="0" borderId="1" xfId="7" applyNumberFormat="1" applyProtection="1"/>
    <xf numFmtId="0" fontId="7" fillId="0" borderId="1" xfId="12" applyNumberFormat="1" applyProtection="1">
      <alignment horizontal="left"/>
    </xf>
    <xf numFmtId="0" fontId="7" fillId="0" borderId="1" xfId="19" applyNumberFormat="1" applyProtection="1"/>
    <xf numFmtId="49" fontId="7" fillId="0" borderId="1" xfId="23" applyNumberFormat="1" applyProtection="1"/>
    <xf numFmtId="49" fontId="7" fillId="0" borderId="1" xfId="52" applyNumberFormat="1" applyProtection="1">
      <alignment horizontal="center"/>
    </xf>
    <xf numFmtId="0" fontId="7" fillId="0" borderId="15" xfId="57" applyNumberFormat="1" applyProtection="1"/>
    <xf numFmtId="0" fontId="7" fillId="2" borderId="1" xfId="59" applyNumberFormat="1" applyProtection="1"/>
    <xf numFmtId="0" fontId="7" fillId="0" borderId="1" xfId="60" applyNumberFormat="1" applyProtection="1">
      <alignment horizontal="left" wrapText="1"/>
    </xf>
    <xf numFmtId="49" fontId="7" fillId="0" borderId="1" xfId="61" applyNumberFormat="1" applyProtection="1">
      <alignment horizontal="center" wrapText="1"/>
    </xf>
    <xf numFmtId="0" fontId="1" fillId="0" borderId="31" xfId="74" applyNumberFormat="1" applyProtection="1">
      <alignment horizontal="left" wrapText="1"/>
    </xf>
    <xf numFmtId="0" fontId="7" fillId="0" borderId="36" xfId="75" applyNumberFormat="1" applyProtection="1">
      <alignment horizontal="center" wrapText="1"/>
    </xf>
    <xf numFmtId="49" fontId="7" fillId="0" borderId="37" xfId="76" applyNumberFormat="1" applyProtection="1">
      <alignment horizontal="center" wrapText="1"/>
    </xf>
    <xf numFmtId="4" fontId="7" fillId="0" borderId="21" xfId="77" applyNumberFormat="1" applyProtection="1">
      <alignment horizontal="right"/>
    </xf>
    <xf numFmtId="4" fontId="7" fillId="0" borderId="38" xfId="78" applyNumberFormat="1" applyProtection="1">
      <alignment horizontal="right"/>
    </xf>
    <xf numFmtId="0" fontId="4" fillId="0" borderId="15" xfId="80" applyNumberFormat="1" applyProtection="1"/>
    <xf numFmtId="0" fontId="7" fillId="0" borderId="1" xfId="81" applyNumberFormat="1" applyProtection="1">
      <alignment horizontal="center" wrapText="1"/>
    </xf>
    <xf numFmtId="0" fontId="17" fillId="0" borderId="60" xfId="7" applyNumberFormat="1" applyFont="1" applyBorder="1" applyAlignment="1" applyProtection="1">
      <alignment horizontal="center" wrapText="1"/>
    </xf>
    <xf numFmtId="0" fontId="18" fillId="0" borderId="60" xfId="0" applyFont="1" applyBorder="1" applyAlignment="1" applyProtection="1">
      <alignment horizontal="center" wrapText="1"/>
      <protection locked="0"/>
    </xf>
    <xf numFmtId="0" fontId="0" fillId="0" borderId="1" xfId="0" applyBorder="1" applyProtection="1">
      <protection locked="0"/>
    </xf>
    <xf numFmtId="0" fontId="5" fillId="0" borderId="60" xfId="7" applyNumberFormat="1" applyBorder="1" applyProtection="1"/>
    <xf numFmtId="0" fontId="17" fillId="0" borderId="60" xfId="7" applyNumberFormat="1" applyFont="1" applyBorder="1" applyAlignment="1" applyProtection="1">
      <alignment wrapText="1"/>
    </xf>
    <xf numFmtId="0" fontId="7" fillId="0" borderId="1" xfId="57" applyNumberFormat="1" applyBorder="1" applyProtection="1"/>
    <xf numFmtId="49" fontId="7" fillId="0" borderId="60" xfId="40" applyNumberFormat="1" applyBorder="1" applyProtection="1">
      <alignment horizontal="center" wrapText="1"/>
    </xf>
    <xf numFmtId="49" fontId="7" fillId="0" borderId="60" xfId="41" applyNumberFormat="1" applyBorder="1" applyProtection="1">
      <alignment horizontal="center"/>
    </xf>
    <xf numFmtId="4" fontId="7" fillId="0" borderId="60" xfId="42" applyNumberFormat="1" applyBorder="1" applyProtection="1">
      <alignment horizontal="right"/>
    </xf>
    <xf numFmtId="4" fontId="7" fillId="0" borderId="60" xfId="43" applyNumberFormat="1" applyBorder="1" applyProtection="1">
      <alignment horizontal="right"/>
    </xf>
    <xf numFmtId="2" fontId="0" fillId="0" borderId="60" xfId="0" applyNumberFormat="1" applyBorder="1" applyProtection="1">
      <protection locked="0"/>
    </xf>
    <xf numFmtId="49" fontId="7" fillId="0" borderId="60" xfId="47" applyNumberFormat="1" applyBorder="1" applyProtection="1">
      <alignment horizontal="center" wrapText="1"/>
    </xf>
    <xf numFmtId="49" fontId="7" fillId="0" borderId="60" xfId="48" applyNumberFormat="1" applyBorder="1" applyProtection="1">
      <alignment horizontal="center"/>
    </xf>
    <xf numFmtId="0" fontId="7" fillId="0" borderId="60" xfId="53" applyNumberFormat="1" applyBorder="1" applyProtection="1">
      <alignment horizontal="left" wrapText="1" indent="2"/>
    </xf>
    <xf numFmtId="49" fontId="17" fillId="0" borderId="60" xfId="35" applyFont="1" applyBorder="1" applyAlignment="1">
      <alignment horizontal="center" vertical="center" wrapText="1"/>
    </xf>
    <xf numFmtId="0" fontId="17" fillId="0" borderId="60" xfId="7" applyNumberFormat="1" applyFont="1" applyBorder="1" applyAlignment="1" applyProtection="1">
      <alignment horizontal="center"/>
    </xf>
    <xf numFmtId="0" fontId="18" fillId="0" borderId="60" xfId="0" applyFont="1" applyBorder="1" applyAlignment="1" applyProtection="1">
      <alignment horizontal="center"/>
      <protection locked="0"/>
    </xf>
    <xf numFmtId="49" fontId="17" fillId="0" borderId="60" xfId="37" applyNumberFormat="1" applyFont="1" applyBorder="1" applyAlignment="1" applyProtection="1">
      <alignment horizontal="center" vertical="center" wrapText="1"/>
    </xf>
    <xf numFmtId="49" fontId="17" fillId="0" borderId="60" xfId="35" applyNumberFormat="1" applyFont="1" applyBorder="1" applyAlignment="1" applyProtection="1">
      <alignment horizontal="center" vertical="center" wrapText="1"/>
    </xf>
    <xf numFmtId="49" fontId="17" fillId="0" borderId="60" xfId="38" applyNumberFormat="1" applyFont="1" applyBorder="1" applyAlignment="1" applyProtection="1">
      <alignment horizontal="center" vertical="center" wrapText="1"/>
    </xf>
    <xf numFmtId="0" fontId="17" fillId="0" borderId="60" xfId="39" applyNumberFormat="1" applyFont="1" applyBorder="1" applyProtection="1">
      <alignment horizontal="left" wrapText="1"/>
    </xf>
    <xf numFmtId="49" fontId="17" fillId="0" borderId="60" xfId="40" applyNumberFormat="1" applyFont="1" applyBorder="1" applyProtection="1">
      <alignment horizontal="center" wrapText="1"/>
    </xf>
    <xf numFmtId="49" fontId="17" fillId="0" borderId="60" xfId="41" applyNumberFormat="1" applyFont="1" applyBorder="1" applyProtection="1">
      <alignment horizontal="center"/>
    </xf>
    <xf numFmtId="4" fontId="17" fillId="0" borderId="60" xfId="42" applyNumberFormat="1" applyFont="1" applyBorder="1" applyProtection="1">
      <alignment horizontal="right"/>
    </xf>
    <xf numFmtId="4" fontId="17" fillId="0" borderId="60" xfId="43" applyNumberFormat="1" applyFont="1" applyBorder="1" applyProtection="1">
      <alignment horizontal="right"/>
    </xf>
    <xf numFmtId="4" fontId="17" fillId="0" borderId="60" xfId="45" applyNumberFormat="1" applyFont="1" applyBorder="1" applyProtection="1">
      <alignment horizontal="right"/>
    </xf>
    <xf numFmtId="0" fontId="17" fillId="0" borderId="60" xfId="7" applyNumberFormat="1" applyFont="1" applyBorder="1" applyProtection="1"/>
    <xf numFmtId="2" fontId="18" fillId="0" borderId="60" xfId="0" applyNumberFormat="1" applyFont="1" applyBorder="1" applyProtection="1">
      <protection locked="0"/>
    </xf>
    <xf numFmtId="0" fontId="17" fillId="0" borderId="60" xfId="46" applyNumberFormat="1" applyFont="1" applyBorder="1" applyProtection="1">
      <alignment horizontal="left" wrapText="1" indent="1"/>
    </xf>
    <xf numFmtId="49" fontId="17" fillId="0" borderId="60" xfId="47" applyNumberFormat="1" applyFont="1" applyBorder="1" applyProtection="1">
      <alignment horizontal="center" wrapText="1"/>
    </xf>
    <xf numFmtId="49" fontId="17" fillId="0" borderId="60" xfId="48" applyNumberFormat="1" applyFont="1" applyBorder="1" applyProtection="1">
      <alignment horizontal="center"/>
    </xf>
    <xf numFmtId="49" fontId="17" fillId="0" borderId="60" xfId="50" applyNumberFormat="1" applyFont="1" applyBorder="1" applyProtection="1">
      <alignment horizontal="center"/>
    </xf>
    <xf numFmtId="49" fontId="17" fillId="0" borderId="60" xfId="51" applyNumberFormat="1" applyFont="1" applyBorder="1" applyProtection="1">
      <alignment horizontal="center"/>
    </xf>
    <xf numFmtId="49" fontId="17" fillId="0" borderId="60" xfId="52" applyNumberFormat="1" applyFont="1" applyBorder="1" applyProtection="1">
      <alignment horizontal="center"/>
    </xf>
    <xf numFmtId="0" fontId="17" fillId="0" borderId="60" xfId="53" applyNumberFormat="1" applyFont="1" applyBorder="1" applyProtection="1">
      <alignment horizontal="left" wrapText="1" indent="2"/>
    </xf>
    <xf numFmtId="49" fontId="17" fillId="0" borderId="60" xfId="54" applyNumberFormat="1" applyFont="1" applyBorder="1" applyProtection="1">
      <alignment horizontal="center"/>
    </xf>
    <xf numFmtId="49" fontId="17" fillId="0" borderId="60" xfId="55" applyNumberFormat="1" applyFont="1" applyBorder="1" applyProtection="1">
      <alignment horizontal="center"/>
    </xf>
    <xf numFmtId="49" fontId="7" fillId="0" borderId="1" xfId="63" applyNumberFormat="1" applyBorder="1" applyProtection="1"/>
    <xf numFmtId="49" fontId="7" fillId="0" borderId="60" xfId="35" applyNumberFormat="1" applyBorder="1" applyProtection="1">
      <alignment horizontal="center" vertical="center" wrapText="1"/>
    </xf>
    <xf numFmtId="2" fontId="17" fillId="0" borderId="60" xfId="7" applyNumberFormat="1" applyFont="1" applyBorder="1" applyProtection="1"/>
    <xf numFmtId="49" fontId="17" fillId="0" borderId="1" xfId="63" applyNumberFormat="1" applyFont="1" applyBorder="1" applyProtection="1"/>
    <xf numFmtId="49" fontId="17" fillId="0" borderId="60" xfId="35" applyFont="1" applyBorder="1" applyAlignment="1">
      <alignment vertical="center" wrapText="1"/>
    </xf>
    <xf numFmtId="49" fontId="17" fillId="0" borderId="60" xfId="35" applyNumberFormat="1" applyFont="1" applyBorder="1" applyProtection="1">
      <alignment horizontal="center" vertical="center" wrapText="1"/>
    </xf>
    <xf numFmtId="0" fontId="7" fillId="0" borderId="2" xfId="72" applyNumberFormat="1" applyBorder="1" applyProtection="1"/>
    <xf numFmtId="0" fontId="7" fillId="0" borderId="61" xfId="73" applyNumberFormat="1" applyBorder="1" applyProtection="1"/>
    <xf numFmtId="0" fontId="18" fillId="0" borderId="60" xfId="0" applyFont="1" applyBorder="1" applyProtection="1">
      <protection locked="0"/>
    </xf>
    <xf numFmtId="49" fontId="17" fillId="0" borderId="60" xfId="37" applyNumberFormat="1" applyFont="1" applyBorder="1" applyProtection="1">
      <alignment horizontal="center" vertical="center" wrapText="1"/>
    </xf>
    <xf numFmtId="49" fontId="17" fillId="0" borderId="60" xfId="38" applyNumberFormat="1" applyFont="1" applyBorder="1" applyProtection="1">
      <alignment horizontal="center" vertical="center" wrapText="1"/>
    </xf>
    <xf numFmtId="0" fontId="19" fillId="0" borderId="1" xfId="1" applyNumberFormat="1" applyFont="1" applyBorder="1" applyProtection="1"/>
    <xf numFmtId="49" fontId="17" fillId="0" borderId="1" xfId="23" applyNumberFormat="1" applyFont="1" applyBorder="1" applyProtection="1"/>
    <xf numFmtId="0" fontId="17" fillId="0" borderId="1" xfId="19" applyNumberFormat="1" applyFont="1" applyBorder="1" applyProtection="1"/>
    <xf numFmtId="0" fontId="17" fillId="0" borderId="1" xfId="5" applyNumberFormat="1" applyFont="1" applyBorder="1" applyProtection="1"/>
    <xf numFmtId="0" fontId="17" fillId="0" borderId="1" xfId="7" applyNumberFormat="1" applyFont="1" applyBorder="1" applyProtection="1"/>
    <xf numFmtId="0" fontId="18" fillId="0" borderId="1" xfId="0" applyFont="1" applyBorder="1" applyProtection="1">
      <protection locked="0"/>
    </xf>
    <xf numFmtId="0" fontId="17" fillId="0" borderId="1" xfId="62" applyNumberFormat="1" applyFont="1" applyBorder="1" applyProtection="1">
      <alignment horizontal="left"/>
    </xf>
    <xf numFmtId="0" fontId="17" fillId="0" borderId="60" xfId="65" applyNumberFormat="1" applyFont="1" applyBorder="1" applyAlignment="1" applyProtection="1">
      <alignment horizontal="left" vertical="center" wrapText="1"/>
    </xf>
    <xf numFmtId="49" fontId="17" fillId="0" borderId="60" xfId="40" applyNumberFormat="1" applyFont="1" applyBorder="1" applyAlignment="1" applyProtection="1">
      <alignment horizontal="center" vertical="center" wrapText="1"/>
    </xf>
    <xf numFmtId="49" fontId="17" fillId="0" borderId="60" xfId="66" applyNumberFormat="1" applyFont="1" applyBorder="1" applyAlignment="1" applyProtection="1">
      <alignment horizontal="center" vertical="center" wrapText="1"/>
    </xf>
    <xf numFmtId="4" fontId="17" fillId="0" borderId="60" xfId="67" applyNumberFormat="1" applyFont="1" applyBorder="1" applyAlignment="1" applyProtection="1">
      <alignment horizontal="right" vertical="center"/>
    </xf>
    <xf numFmtId="4" fontId="17" fillId="0" borderId="60" xfId="68" applyNumberFormat="1" applyFont="1" applyBorder="1" applyAlignment="1" applyProtection="1">
      <alignment horizontal="right" vertical="center"/>
    </xf>
    <xf numFmtId="2" fontId="17" fillId="0" borderId="60" xfId="7" applyNumberFormat="1" applyFont="1" applyBorder="1" applyAlignment="1" applyProtection="1">
      <alignment vertical="center"/>
    </xf>
    <xf numFmtId="2" fontId="18" fillId="0" borderId="60" xfId="0" applyNumberFormat="1" applyFont="1" applyBorder="1" applyAlignment="1" applyProtection="1">
      <alignment vertical="center"/>
      <protection locked="0"/>
    </xf>
    <xf numFmtId="0" fontId="17" fillId="0" borderId="60" xfId="46" applyNumberFormat="1" applyFont="1" applyBorder="1" applyAlignment="1" applyProtection="1">
      <alignment horizontal="left" vertical="center" wrapText="1"/>
    </xf>
    <xf numFmtId="49" fontId="17" fillId="0" borderId="60" xfId="70" applyNumberFormat="1" applyFont="1" applyBorder="1" applyAlignment="1" applyProtection="1">
      <alignment horizontal="center" vertical="center" wrapText="1"/>
    </xf>
    <xf numFmtId="49" fontId="17" fillId="0" borderId="60" xfId="55" applyNumberFormat="1" applyFont="1" applyBorder="1" applyAlignment="1" applyProtection="1">
      <alignment horizontal="center" vertical="center"/>
    </xf>
    <xf numFmtId="49" fontId="17" fillId="0" borderId="60" xfId="71" applyNumberFormat="1" applyFont="1" applyBorder="1" applyAlignment="1" applyProtection="1">
      <alignment horizontal="center" vertical="center"/>
    </xf>
    <xf numFmtId="0" fontId="17" fillId="0" borderId="60" xfId="7" applyNumberFormat="1" applyFont="1" applyBorder="1" applyAlignment="1" applyProtection="1">
      <alignment vertical="center"/>
    </xf>
    <xf numFmtId="0" fontId="18" fillId="0" borderId="60" xfId="0" applyFont="1" applyBorder="1" applyAlignment="1" applyProtection="1">
      <alignment vertical="center"/>
      <protection locked="0"/>
    </xf>
    <xf numFmtId="0" fontId="17" fillId="0" borderId="60" xfId="53" applyNumberFormat="1" applyFont="1" applyBorder="1" applyAlignment="1" applyProtection="1">
      <alignment horizontal="left" vertical="center" wrapText="1"/>
    </xf>
    <xf numFmtId="49" fontId="17" fillId="0" borderId="60" xfId="54" applyNumberFormat="1" applyFont="1" applyBorder="1" applyAlignment="1" applyProtection="1">
      <alignment horizontal="center" vertical="center"/>
    </xf>
    <xf numFmtId="4" fontId="17" fillId="0" borderId="60" xfId="42" applyNumberFormat="1" applyFont="1" applyBorder="1" applyAlignment="1" applyProtection="1">
      <alignment horizontal="right" vertical="center"/>
    </xf>
    <xf numFmtId="4" fontId="17" fillId="0" borderId="60" xfId="43" applyNumberFormat="1" applyFont="1" applyBorder="1" applyAlignment="1" applyProtection="1">
      <alignment horizontal="right" vertical="center"/>
    </xf>
    <xf numFmtId="4" fontId="7" fillId="0" borderId="49" xfId="77" applyNumberFormat="1" applyBorder="1" applyProtection="1">
      <alignment horizontal="right"/>
    </xf>
    <xf numFmtId="0" fontId="7" fillId="0" borderId="1" xfId="73" applyNumberFormat="1" applyBorder="1" applyProtection="1"/>
    <xf numFmtId="4" fontId="7" fillId="0" borderId="60" xfId="77" applyNumberFormat="1" applyBorder="1" applyProtection="1">
      <alignment horizontal="right"/>
    </xf>
    <xf numFmtId="4" fontId="7" fillId="0" borderId="60" xfId="78" applyNumberFormat="1" applyBorder="1" applyProtection="1">
      <alignment horizontal="right"/>
    </xf>
    <xf numFmtId="0" fontId="18" fillId="0" borderId="60" xfId="0" applyFont="1" applyBorder="1" applyAlignment="1" applyProtection="1">
      <alignment wrapText="1"/>
      <protection locked="0"/>
    </xf>
    <xf numFmtId="0" fontId="1" fillId="0" borderId="1" xfId="83" applyNumberFormat="1" applyBorder="1" applyProtection="1"/>
    <xf numFmtId="49" fontId="7" fillId="0" borderId="1" xfId="84" applyNumberFormat="1" applyBorder="1" applyProtection="1">
      <alignment horizontal="left"/>
    </xf>
    <xf numFmtId="0" fontId="7" fillId="0" borderId="1" xfId="64" applyNumberFormat="1" applyBorder="1" applyProtection="1"/>
    <xf numFmtId="0" fontId="4" fillId="0" borderId="1" xfId="97" applyNumberFormat="1" applyBorder="1" applyProtection="1"/>
    <xf numFmtId="0" fontId="4" fillId="0" borderId="1" xfId="80" applyNumberFormat="1" applyBorder="1" applyProtection="1"/>
    <xf numFmtId="0" fontId="5" fillId="0" borderId="1" xfId="34" applyNumberFormat="1" applyBorder="1" applyProtection="1"/>
    <xf numFmtId="49" fontId="7" fillId="0" borderId="60" xfId="37" applyNumberFormat="1" applyBorder="1" applyProtection="1">
      <alignment horizontal="center" vertical="center" wrapText="1"/>
    </xf>
    <xf numFmtId="49" fontId="7" fillId="0" borderId="60" xfId="38" applyNumberFormat="1" applyBorder="1" applyProtection="1">
      <alignment horizontal="center" vertical="center" wrapText="1"/>
    </xf>
    <xf numFmtId="0" fontId="7" fillId="0" borderId="60" xfId="65" applyNumberFormat="1" applyBorder="1" applyProtection="1">
      <alignment horizontal="left" wrapText="1"/>
    </xf>
    <xf numFmtId="0" fontId="7" fillId="0" borderId="60" xfId="86" applyNumberFormat="1" applyBorder="1" applyProtection="1">
      <alignment horizontal="left" wrapText="1"/>
    </xf>
    <xf numFmtId="49" fontId="7" fillId="0" borderId="60" xfId="87" applyNumberFormat="1" applyBorder="1" applyProtection="1">
      <alignment horizontal="center"/>
    </xf>
    <xf numFmtId="0" fontId="4" fillId="0" borderId="60" xfId="89" applyNumberFormat="1" applyBorder="1" applyProtection="1"/>
    <xf numFmtId="0" fontId="4" fillId="0" borderId="60" xfId="90" applyNumberFormat="1" applyBorder="1" applyProtection="1"/>
    <xf numFmtId="0" fontId="7" fillId="0" borderId="60" xfId="91" applyNumberFormat="1" applyBorder="1" applyProtection="1">
      <alignment horizontal="left" wrapText="1" indent="1"/>
    </xf>
    <xf numFmtId="49" fontId="7" fillId="0" borderId="60" xfId="92" applyNumberFormat="1" applyBorder="1" applyProtection="1">
      <alignment horizontal="center" wrapText="1"/>
    </xf>
    <xf numFmtId="49" fontId="7" fillId="0" borderId="60" xfId="85" applyNumberFormat="1" applyBorder="1" applyProtection="1">
      <alignment horizontal="center"/>
    </xf>
    <xf numFmtId="4" fontId="7" fillId="0" borderId="60" xfId="67" applyNumberFormat="1" applyBorder="1" applyProtection="1">
      <alignment horizontal="right"/>
    </xf>
    <xf numFmtId="4" fontId="7" fillId="0" borderId="60" xfId="68" applyNumberFormat="1" applyBorder="1" applyProtection="1">
      <alignment horizontal="right"/>
    </xf>
    <xf numFmtId="0" fontId="7" fillId="0" borderId="60" xfId="94" applyNumberFormat="1" applyBorder="1" applyProtection="1">
      <alignment horizontal="left" wrapText="1" indent="2"/>
    </xf>
    <xf numFmtId="49" fontId="7" fillId="0" borderId="60" xfId="96" applyNumberFormat="1" applyBorder="1" applyProtection="1">
      <alignment horizontal="center"/>
    </xf>
    <xf numFmtId="2" fontId="5" fillId="0" borderId="60" xfId="7" applyNumberFormat="1" applyBorder="1" applyProtection="1"/>
    <xf numFmtId="4" fontId="5" fillId="0" borderId="60" xfId="7" applyNumberFormat="1" applyBorder="1" applyProtection="1"/>
    <xf numFmtId="49" fontId="17" fillId="0" borderId="60" xfId="37" applyNumberFormat="1" applyFont="1" applyBorder="1" applyAlignment="1" applyProtection="1">
      <alignment horizontal="center" vertical="center" wrapText="1"/>
    </xf>
    <xf numFmtId="0" fontId="17" fillId="0" borderId="60" xfId="7" applyNumberFormat="1" applyFont="1" applyBorder="1" applyAlignment="1" applyProtection="1">
      <alignment horizontal="center" wrapText="1"/>
    </xf>
    <xf numFmtId="0" fontId="7" fillId="0" borderId="1" xfId="24" applyNumberFormat="1" applyProtection="1">
      <alignment horizontal="right"/>
    </xf>
    <xf numFmtId="0" fontId="7" fillId="0" borderId="1" xfId="24">
      <alignment horizontal="right"/>
    </xf>
    <xf numFmtId="49" fontId="17" fillId="0" borderId="60" xfId="35" applyNumberFormat="1" applyFont="1" applyBorder="1" applyAlignment="1" applyProtection="1">
      <alignment horizontal="center" vertical="center" wrapText="1"/>
    </xf>
    <xf numFmtId="49" fontId="17" fillId="0" borderId="60" xfId="35" applyFont="1" applyBorder="1" applyAlignment="1">
      <alignment horizontal="center" vertical="center" wrapText="1"/>
    </xf>
    <xf numFmtId="0" fontId="18" fillId="0" borderId="60" xfId="0" applyFont="1" applyBorder="1" applyAlignment="1" applyProtection="1">
      <alignment horizontal="center" wrapText="1"/>
      <protection locked="0"/>
    </xf>
    <xf numFmtId="0" fontId="17" fillId="0" borderId="1" xfId="24" applyNumberFormat="1" applyFont="1" applyBorder="1" applyProtection="1">
      <alignment horizontal="right"/>
    </xf>
    <xf numFmtId="0" fontId="17" fillId="0" borderId="1" xfId="24" applyFont="1" applyBorder="1">
      <alignment horizontal="right"/>
    </xf>
    <xf numFmtId="49" fontId="17" fillId="0" borderId="60" xfId="35" applyNumberFormat="1" applyFont="1" applyBorder="1" applyProtection="1">
      <alignment horizontal="center" vertical="center" wrapText="1"/>
    </xf>
    <xf numFmtId="49" fontId="17" fillId="0" borderId="60" xfId="35" applyFont="1" applyBorder="1">
      <alignment horizontal="center" vertical="center" wrapText="1"/>
    </xf>
    <xf numFmtId="49" fontId="7" fillId="0" borderId="60" xfId="35" applyBorder="1" applyAlignment="1">
      <alignment horizontal="center" vertical="center" wrapText="1"/>
    </xf>
    <xf numFmtId="0" fontId="1" fillId="0" borderId="1" xfId="82" applyNumberFormat="1" applyProtection="1">
      <alignment horizontal="center"/>
    </xf>
    <xf numFmtId="0" fontId="1" fillId="0" borderId="1" xfId="82">
      <alignment horizontal="center"/>
    </xf>
    <xf numFmtId="49" fontId="7" fillId="0" borderId="60" xfId="35" applyNumberFormat="1" applyBorder="1" applyProtection="1">
      <alignment horizontal="center" vertical="center" wrapText="1"/>
    </xf>
    <xf numFmtId="49" fontId="7" fillId="0" borderId="60" xfId="35" applyBorder="1">
      <alignment horizontal="center" vertical="center" wrapText="1"/>
    </xf>
    <xf numFmtId="0" fontId="20" fillId="0" borderId="60" xfId="0" applyFont="1" applyBorder="1" applyProtection="1">
      <protection locked="0"/>
    </xf>
  </cellXfs>
  <cellStyles count="186">
    <cellStyle name="br" xfId="181"/>
    <cellStyle name="col" xfId="180"/>
    <cellStyle name="style0" xfId="182"/>
    <cellStyle name="td" xfId="183"/>
    <cellStyle name="tr" xfId="179"/>
    <cellStyle name="xl100" xfId="64"/>
    <cellStyle name="xl101" xfId="69"/>
    <cellStyle name="xl102" xfId="79"/>
    <cellStyle name="xl103" xfId="83"/>
    <cellStyle name="xl104" xfId="91"/>
    <cellStyle name="xl105" xfId="86"/>
    <cellStyle name="xl106" xfId="94"/>
    <cellStyle name="xl107" xfId="97"/>
    <cellStyle name="xl108" xfId="81"/>
    <cellStyle name="xl109" xfId="84"/>
    <cellStyle name="xl110" xfId="92"/>
    <cellStyle name="xl111" xfId="96"/>
    <cellStyle name="xl112" xfId="82"/>
    <cellStyle name="xl113" xfId="85"/>
    <cellStyle name="xl114" xfId="87"/>
    <cellStyle name="xl115" xfId="93"/>
    <cellStyle name="xl116" xfId="88"/>
    <cellStyle name="xl117" xfId="95"/>
    <cellStyle name="xl118" xfId="89"/>
    <cellStyle name="xl119" xfId="90"/>
    <cellStyle name="xl120" xfId="99"/>
    <cellStyle name="xl121" xfId="123"/>
    <cellStyle name="xl122" xfId="127"/>
    <cellStyle name="xl123" xfId="131"/>
    <cellStyle name="xl124" xfId="148"/>
    <cellStyle name="xl125" xfId="150"/>
    <cellStyle name="xl126" xfId="151"/>
    <cellStyle name="xl127" xfId="98"/>
    <cellStyle name="xl128" xfId="156"/>
    <cellStyle name="xl129" xfId="174"/>
    <cellStyle name="xl130" xfId="177"/>
    <cellStyle name="xl131" xfId="100"/>
    <cellStyle name="xl132" xfId="104"/>
    <cellStyle name="xl133" xfId="107"/>
    <cellStyle name="xl134" xfId="109"/>
    <cellStyle name="xl135" xfId="114"/>
    <cellStyle name="xl136" xfId="116"/>
    <cellStyle name="xl137" xfId="118"/>
    <cellStyle name="xl138" xfId="119"/>
    <cellStyle name="xl139" xfId="124"/>
    <cellStyle name="xl140" xfId="128"/>
    <cellStyle name="xl141" xfId="132"/>
    <cellStyle name="xl142" xfId="136"/>
    <cellStyle name="xl143" xfId="139"/>
    <cellStyle name="xl144" xfId="142"/>
    <cellStyle name="xl145" xfId="144"/>
    <cellStyle name="xl146" xfId="145"/>
    <cellStyle name="xl147" xfId="157"/>
    <cellStyle name="xl148" xfId="105"/>
    <cellStyle name="xl149" xfId="108"/>
    <cellStyle name="xl150" xfId="110"/>
    <cellStyle name="xl151" xfId="115"/>
    <cellStyle name="xl152" xfId="117"/>
    <cellStyle name="xl153" xfId="120"/>
    <cellStyle name="xl154" xfId="125"/>
    <cellStyle name="xl155" xfId="129"/>
    <cellStyle name="xl156" xfId="133"/>
    <cellStyle name="xl157" xfId="135"/>
    <cellStyle name="xl158" xfId="137"/>
    <cellStyle name="xl159" xfId="146"/>
    <cellStyle name="xl160" xfId="153"/>
    <cellStyle name="xl161" xfId="158"/>
    <cellStyle name="xl162" xfId="159"/>
    <cellStyle name="xl163" xfId="160"/>
    <cellStyle name="xl164" xfId="161"/>
    <cellStyle name="xl165" xfId="162"/>
    <cellStyle name="xl166" xfId="163"/>
    <cellStyle name="xl167" xfId="164"/>
    <cellStyle name="xl168" xfId="165"/>
    <cellStyle name="xl169" xfId="166"/>
    <cellStyle name="xl170" xfId="167"/>
    <cellStyle name="xl171" xfId="168"/>
    <cellStyle name="xl172" xfId="103"/>
    <cellStyle name="xl173" xfId="111"/>
    <cellStyle name="xl174" xfId="121"/>
    <cellStyle name="xl175" xfId="126"/>
    <cellStyle name="xl176" xfId="130"/>
    <cellStyle name="xl177" xfId="134"/>
    <cellStyle name="xl178" xfId="149"/>
    <cellStyle name="xl179" xfId="112"/>
    <cellStyle name="xl180" xfId="154"/>
    <cellStyle name="xl181" xfId="169"/>
    <cellStyle name="xl182" xfId="172"/>
    <cellStyle name="xl183" xfId="175"/>
    <cellStyle name="xl184" xfId="178"/>
    <cellStyle name="xl185" xfId="170"/>
    <cellStyle name="xl186" xfId="173"/>
    <cellStyle name="xl187" xfId="171"/>
    <cellStyle name="xl188" xfId="101"/>
    <cellStyle name="xl189" xfId="138"/>
    <cellStyle name="xl190" xfId="140"/>
    <cellStyle name="xl191" xfId="143"/>
    <cellStyle name="xl192" xfId="147"/>
    <cellStyle name="xl193" xfId="152"/>
    <cellStyle name="xl194" xfId="113"/>
    <cellStyle name="xl195" xfId="155"/>
    <cellStyle name="xl196" xfId="122"/>
    <cellStyle name="xl197" xfId="176"/>
    <cellStyle name="xl198" xfId="102"/>
    <cellStyle name="xl199" xfId="141"/>
    <cellStyle name="xl200" xfId="106"/>
    <cellStyle name="xl21" xfId="184"/>
    <cellStyle name="xl22" xfId="1"/>
    <cellStyle name="xl23" xfId="8"/>
    <cellStyle name="xl24" xfId="12"/>
    <cellStyle name="xl25" xfId="19"/>
    <cellStyle name="xl26" xfId="7"/>
    <cellStyle name="xl27" xfId="5"/>
    <cellStyle name="xl28" xfId="35"/>
    <cellStyle name="xl29" xfId="39"/>
    <cellStyle name="xl30" xfId="46"/>
    <cellStyle name="xl31" xfId="53"/>
    <cellStyle name="xl32" xfId="185"/>
    <cellStyle name="xl33" xfId="13"/>
    <cellStyle name="xl34" xfId="30"/>
    <cellStyle name="xl35" xfId="40"/>
    <cellStyle name="xl36" xfId="47"/>
    <cellStyle name="xl37" xfId="54"/>
    <cellStyle name="xl38" xfId="57"/>
    <cellStyle name="xl39" xfId="31"/>
    <cellStyle name="xl40" xfId="23"/>
    <cellStyle name="xl41" xfId="41"/>
    <cellStyle name="xl42" xfId="48"/>
    <cellStyle name="xl43" xfId="55"/>
    <cellStyle name="xl44" xfId="37"/>
    <cellStyle name="xl45" xfId="38"/>
    <cellStyle name="xl46" xfId="42"/>
    <cellStyle name="xl47" xfId="59"/>
    <cellStyle name="xl48" xfId="2"/>
    <cellStyle name="xl49" xfId="20"/>
    <cellStyle name="xl50" xfId="26"/>
    <cellStyle name="xl51" xfId="28"/>
    <cellStyle name="xl52" xfId="9"/>
    <cellStyle name="xl53" xfId="14"/>
    <cellStyle name="xl54" xfId="21"/>
    <cellStyle name="xl55" xfId="3"/>
    <cellStyle name="xl56" xfId="34"/>
    <cellStyle name="xl57" xfId="10"/>
    <cellStyle name="xl58" xfId="15"/>
    <cellStyle name="xl59" xfId="22"/>
    <cellStyle name="xl60" xfId="25"/>
    <cellStyle name="xl61" xfId="27"/>
    <cellStyle name="xl62" xfId="29"/>
    <cellStyle name="xl63" xfId="32"/>
    <cellStyle name="xl64" xfId="33"/>
    <cellStyle name="xl65" xfId="4"/>
    <cellStyle name="xl66" xfId="11"/>
    <cellStyle name="xl67" xfId="16"/>
    <cellStyle name="xl68" xfId="43"/>
    <cellStyle name="xl69" xfId="6"/>
    <cellStyle name="xl70" xfId="17"/>
    <cellStyle name="xl71" xfId="24"/>
    <cellStyle name="xl72" xfId="36"/>
    <cellStyle name="xl73" xfId="44"/>
    <cellStyle name="xl74" xfId="49"/>
    <cellStyle name="xl75" xfId="56"/>
    <cellStyle name="xl76" xfId="58"/>
    <cellStyle name="xl77" xfId="18"/>
    <cellStyle name="xl78" xfId="45"/>
    <cellStyle name="xl79" xfId="50"/>
    <cellStyle name="xl80" xfId="51"/>
    <cellStyle name="xl81" xfId="52"/>
    <cellStyle name="xl82" xfId="60"/>
    <cellStyle name="xl83" xfId="62"/>
    <cellStyle name="xl84" xfId="65"/>
    <cellStyle name="xl85" xfId="72"/>
    <cellStyle name="xl86" xfId="74"/>
    <cellStyle name="xl87" xfId="61"/>
    <cellStyle name="xl88" xfId="70"/>
    <cellStyle name="xl89" xfId="73"/>
    <cellStyle name="xl90" xfId="75"/>
    <cellStyle name="xl91" xfId="80"/>
    <cellStyle name="xl92" xfId="66"/>
    <cellStyle name="xl93" xfId="76"/>
    <cellStyle name="xl94" xfId="63"/>
    <cellStyle name="xl95" xfId="67"/>
    <cellStyle name="xl96" xfId="77"/>
    <cellStyle name="xl97" xfId="68"/>
    <cellStyle name="xl98" xfId="71"/>
    <cellStyle name="xl99" xfId="7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1"/>
  <sheetViews>
    <sheetView tabSelected="1" zoomScale="150" zoomScaleNormal="150" zoomScaleSheetLayoutView="70" zoomScalePageLayoutView="70" workbookViewId="0">
      <selection activeCell="AA5" sqref="AA5"/>
    </sheetView>
  </sheetViews>
  <sheetFormatPr defaultRowHeight="15" x14ac:dyDescent="0.25"/>
  <cols>
    <col min="1" max="1" width="48" style="1" customWidth="1"/>
    <col min="2" max="2" width="7.42578125" style="1" customWidth="1"/>
    <col min="3" max="3" width="19.140625" style="1" customWidth="1"/>
    <col min="4" max="12" width="9.140625" style="1" hidden="1"/>
    <col min="13" max="13" width="11.85546875" style="1" customWidth="1"/>
    <col min="14" max="22" width="9.140625" style="1" hidden="1" customWidth="1"/>
    <col min="23" max="23" width="0.85546875" style="1" hidden="1" customWidth="1"/>
    <col min="24" max="24" width="10.5703125" style="1" customWidth="1"/>
    <col min="25" max="26" width="9.140625" style="1" hidden="1" customWidth="1"/>
    <col min="27" max="27" width="11.140625" style="1" customWidth="1"/>
    <col min="28" max="28" width="6.28515625" style="1" customWidth="1"/>
    <col min="29" max="16384" width="9.140625" style="1"/>
  </cols>
  <sheetData>
    <row r="1" spans="1:28" ht="12.95" customHeight="1" x14ac:dyDescent="0.25">
      <c r="A1" s="3" t="s">
        <v>418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4"/>
      <c r="AA1" s="4"/>
    </row>
    <row r="2" spans="1:28" ht="24.75" customHeight="1" x14ac:dyDescent="0.25">
      <c r="A2" s="2" t="s">
        <v>0</v>
      </c>
      <c r="B2" s="2"/>
      <c r="C2" s="5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3"/>
      <c r="Q2" s="3"/>
      <c r="R2" s="3"/>
      <c r="S2" s="3"/>
      <c r="T2" s="3"/>
      <c r="U2" s="3"/>
      <c r="V2" s="3"/>
      <c r="W2" s="3"/>
      <c r="X2" s="3"/>
      <c r="Y2" s="121" t="s">
        <v>1</v>
      </c>
      <c r="Z2" s="122"/>
      <c r="AA2" s="4"/>
    </row>
    <row r="3" spans="1:28" ht="11.45" customHeight="1" x14ac:dyDescent="0.25">
      <c r="A3" s="123" t="s">
        <v>2</v>
      </c>
      <c r="B3" s="123" t="s">
        <v>3</v>
      </c>
      <c r="C3" s="123" t="s">
        <v>4</v>
      </c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5"/>
      <c r="AB3" s="36"/>
    </row>
    <row r="4" spans="1:28" ht="50.25" customHeight="1" x14ac:dyDescent="0.25">
      <c r="A4" s="124"/>
      <c r="B4" s="124"/>
      <c r="C4" s="124"/>
      <c r="D4" s="37" t="s">
        <v>6</v>
      </c>
      <c r="E4" s="37" t="s">
        <v>7</v>
      </c>
      <c r="F4" s="37" t="s">
        <v>8</v>
      </c>
      <c r="G4" s="37" t="s">
        <v>9</v>
      </c>
      <c r="H4" s="37" t="s">
        <v>10</v>
      </c>
      <c r="I4" s="37" t="s">
        <v>11</v>
      </c>
      <c r="J4" s="37" t="s">
        <v>12</v>
      </c>
      <c r="K4" s="37" t="s">
        <v>13</v>
      </c>
      <c r="L4" s="37" t="s">
        <v>14</v>
      </c>
      <c r="M4" s="37" t="s">
        <v>422</v>
      </c>
      <c r="N4" s="119" t="s">
        <v>419</v>
      </c>
      <c r="O4" s="120" t="s">
        <v>420</v>
      </c>
      <c r="P4" s="125" t="s">
        <v>421</v>
      </c>
      <c r="Q4" s="37" t="s">
        <v>8</v>
      </c>
      <c r="R4" s="37" t="s">
        <v>17</v>
      </c>
      <c r="S4" s="37" t="s">
        <v>10</v>
      </c>
      <c r="T4" s="37" t="s">
        <v>11</v>
      </c>
      <c r="U4" s="37" t="s">
        <v>12</v>
      </c>
      <c r="V4" s="37" t="s">
        <v>13</v>
      </c>
      <c r="W4" s="37" t="s">
        <v>14</v>
      </c>
      <c r="X4" s="37" t="s">
        <v>423</v>
      </c>
      <c r="Y4" s="37" t="s">
        <v>15</v>
      </c>
      <c r="Z4" s="37" t="s">
        <v>18</v>
      </c>
      <c r="AA4" s="20" t="s">
        <v>424</v>
      </c>
      <c r="AB4" s="21" t="s">
        <v>421</v>
      </c>
    </row>
    <row r="5" spans="1:28" ht="11.45" customHeight="1" x14ac:dyDescent="0.25">
      <c r="A5" s="38" t="s">
        <v>19</v>
      </c>
      <c r="B5" s="38" t="s">
        <v>20</v>
      </c>
      <c r="C5" s="38" t="s">
        <v>21</v>
      </c>
      <c r="D5" s="39" t="s">
        <v>23</v>
      </c>
      <c r="E5" s="39" t="s">
        <v>24</v>
      </c>
      <c r="F5" s="39" t="s">
        <v>25</v>
      </c>
      <c r="G5" s="39" t="s">
        <v>26</v>
      </c>
      <c r="H5" s="39" t="s">
        <v>27</v>
      </c>
      <c r="I5" s="39" t="s">
        <v>28</v>
      </c>
      <c r="J5" s="39" t="s">
        <v>29</v>
      </c>
      <c r="K5" s="39" t="s">
        <v>30</v>
      </c>
      <c r="L5" s="39" t="s">
        <v>31</v>
      </c>
      <c r="M5" s="37" t="s">
        <v>22</v>
      </c>
      <c r="N5" s="119"/>
      <c r="O5" s="120"/>
      <c r="P5" s="125"/>
      <c r="Q5" s="39" t="s">
        <v>35</v>
      </c>
      <c r="R5" s="39" t="s">
        <v>36</v>
      </c>
      <c r="S5" s="39" t="s">
        <v>37</v>
      </c>
      <c r="T5" s="39" t="s">
        <v>38</v>
      </c>
      <c r="U5" s="39" t="s">
        <v>39</v>
      </c>
      <c r="V5" s="39" t="s">
        <v>40</v>
      </c>
      <c r="W5" s="39" t="s">
        <v>41</v>
      </c>
      <c r="X5" s="39" t="s">
        <v>23</v>
      </c>
      <c r="Y5" s="39" t="s">
        <v>42</v>
      </c>
      <c r="Z5" s="39" t="s">
        <v>43</v>
      </c>
      <c r="AA5" s="20">
        <v>6</v>
      </c>
      <c r="AB5" s="21">
        <v>7</v>
      </c>
    </row>
    <row r="6" spans="1:28" ht="21.75" customHeight="1" x14ac:dyDescent="0.25">
      <c r="A6" s="40" t="s">
        <v>44</v>
      </c>
      <c r="B6" s="41" t="s">
        <v>45</v>
      </c>
      <c r="C6" s="42" t="s">
        <v>46</v>
      </c>
      <c r="D6" s="43" t="s">
        <v>47</v>
      </c>
      <c r="E6" s="43" t="s">
        <v>47</v>
      </c>
      <c r="F6" s="43" t="s">
        <v>47</v>
      </c>
      <c r="G6" s="43" t="s">
        <v>47</v>
      </c>
      <c r="H6" s="43" t="s">
        <v>47</v>
      </c>
      <c r="I6" s="43" t="s">
        <v>47</v>
      </c>
      <c r="J6" s="43" t="s">
        <v>47</v>
      </c>
      <c r="K6" s="43" t="s">
        <v>47</v>
      </c>
      <c r="L6" s="43" t="s">
        <v>47</v>
      </c>
      <c r="M6" s="43">
        <v>129227251.02</v>
      </c>
      <c r="N6" s="43" t="s">
        <v>47</v>
      </c>
      <c r="O6" s="44" t="s">
        <v>47</v>
      </c>
      <c r="P6" s="43" t="s">
        <v>47</v>
      </c>
      <c r="Q6" s="43" t="s">
        <v>47</v>
      </c>
      <c r="R6" s="43" t="s">
        <v>47</v>
      </c>
      <c r="S6" s="43" t="s">
        <v>47</v>
      </c>
      <c r="T6" s="43" t="s">
        <v>47</v>
      </c>
      <c r="U6" s="43" t="s">
        <v>47</v>
      </c>
      <c r="V6" s="43" t="s">
        <v>47</v>
      </c>
      <c r="W6" s="43" t="s">
        <v>47</v>
      </c>
      <c r="X6" s="45">
        <v>71028162.579999998</v>
      </c>
      <c r="Y6" s="43" t="s">
        <v>47</v>
      </c>
      <c r="Z6" s="44" t="s">
        <v>47</v>
      </c>
      <c r="AA6" s="59">
        <f>AA8+AA52</f>
        <v>107648531.98444444</v>
      </c>
      <c r="AB6" s="47">
        <f>AA6*100/M6</f>
        <v>83.30172710072128</v>
      </c>
    </row>
    <row r="7" spans="1:28" ht="15" customHeight="1" x14ac:dyDescent="0.25">
      <c r="A7" s="48" t="s">
        <v>48</v>
      </c>
      <c r="B7" s="49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46"/>
      <c r="P7" s="50"/>
      <c r="Q7" s="50"/>
      <c r="R7" s="50"/>
      <c r="S7" s="50"/>
      <c r="T7" s="50"/>
      <c r="U7" s="50"/>
      <c r="V7" s="50"/>
      <c r="W7" s="50"/>
      <c r="X7" s="51"/>
      <c r="Y7" s="52"/>
      <c r="Z7" s="53"/>
      <c r="AA7" s="59"/>
      <c r="AB7" s="47"/>
    </row>
    <row r="8" spans="1:28" x14ac:dyDescent="0.25">
      <c r="A8" s="54" t="s">
        <v>49</v>
      </c>
      <c r="B8" s="55" t="s">
        <v>45</v>
      </c>
      <c r="C8" s="56" t="s">
        <v>50</v>
      </c>
      <c r="D8" s="43" t="s">
        <v>47</v>
      </c>
      <c r="E8" s="43" t="s">
        <v>47</v>
      </c>
      <c r="F8" s="43" t="s">
        <v>47</v>
      </c>
      <c r="G8" s="43" t="s">
        <v>47</v>
      </c>
      <c r="H8" s="43" t="s">
        <v>47</v>
      </c>
      <c r="I8" s="43" t="s">
        <v>47</v>
      </c>
      <c r="J8" s="43" t="s">
        <v>47</v>
      </c>
      <c r="K8" s="43" t="s">
        <v>47</v>
      </c>
      <c r="L8" s="43" t="s">
        <v>47</v>
      </c>
      <c r="M8" s="43">
        <v>56135262.890000001</v>
      </c>
      <c r="N8" s="43" t="s">
        <v>47</v>
      </c>
      <c r="O8" s="44" t="s">
        <v>47</v>
      </c>
      <c r="P8" s="43" t="s">
        <v>47</v>
      </c>
      <c r="Q8" s="43" t="s">
        <v>47</v>
      </c>
      <c r="R8" s="43" t="s">
        <v>47</v>
      </c>
      <c r="S8" s="43" t="s">
        <v>47</v>
      </c>
      <c r="T8" s="43" t="s">
        <v>47</v>
      </c>
      <c r="U8" s="43" t="s">
        <v>47</v>
      </c>
      <c r="V8" s="43" t="s">
        <v>47</v>
      </c>
      <c r="W8" s="43" t="s">
        <v>47</v>
      </c>
      <c r="X8" s="45">
        <v>21631698.18</v>
      </c>
      <c r="Y8" s="43" t="s">
        <v>47</v>
      </c>
      <c r="Z8" s="44" t="s">
        <v>47</v>
      </c>
      <c r="AA8" s="59">
        <f>AA9+AA15+AA25+AA33+AA42+AA49</f>
        <v>34556543.854444444</v>
      </c>
      <c r="AB8" s="47">
        <f t="shared" ref="AB8:AB71" si="0">AA8*100/M8</f>
        <v>61.55942285717947</v>
      </c>
    </row>
    <row r="9" spans="1:28" x14ac:dyDescent="0.25">
      <c r="A9" s="54" t="s">
        <v>51</v>
      </c>
      <c r="B9" s="55" t="s">
        <v>45</v>
      </c>
      <c r="C9" s="56" t="s">
        <v>52</v>
      </c>
      <c r="D9" s="43" t="s">
        <v>47</v>
      </c>
      <c r="E9" s="43" t="s">
        <v>47</v>
      </c>
      <c r="F9" s="43" t="s">
        <v>47</v>
      </c>
      <c r="G9" s="43" t="s">
        <v>47</v>
      </c>
      <c r="H9" s="43" t="s">
        <v>47</v>
      </c>
      <c r="I9" s="43" t="s">
        <v>47</v>
      </c>
      <c r="J9" s="43" t="s">
        <v>47</v>
      </c>
      <c r="K9" s="43" t="s">
        <v>47</v>
      </c>
      <c r="L9" s="43" t="s">
        <v>47</v>
      </c>
      <c r="M9" s="43">
        <v>28307982.260000002</v>
      </c>
      <c r="N9" s="43" t="s">
        <v>47</v>
      </c>
      <c r="O9" s="44" t="s">
        <v>47</v>
      </c>
      <c r="P9" s="43" t="s">
        <v>47</v>
      </c>
      <c r="Q9" s="43" t="s">
        <v>47</v>
      </c>
      <c r="R9" s="43" t="s">
        <v>47</v>
      </c>
      <c r="S9" s="43" t="s">
        <v>47</v>
      </c>
      <c r="T9" s="43" t="s">
        <v>47</v>
      </c>
      <c r="U9" s="43" t="s">
        <v>47</v>
      </c>
      <c r="V9" s="43" t="s">
        <v>47</v>
      </c>
      <c r="W9" s="43" t="s">
        <v>47</v>
      </c>
      <c r="X9" s="45">
        <v>16223168.1</v>
      </c>
      <c r="Y9" s="43" t="s">
        <v>47</v>
      </c>
      <c r="Z9" s="44" t="s">
        <v>47</v>
      </c>
      <c r="AA9" s="59">
        <f>AA10+AA14</f>
        <v>23300069.934444439</v>
      </c>
      <c r="AB9" s="47">
        <f t="shared" si="0"/>
        <v>82.309186576565409</v>
      </c>
    </row>
    <row r="10" spans="1:28" x14ac:dyDescent="0.25">
      <c r="A10" s="54" t="s">
        <v>53</v>
      </c>
      <c r="B10" s="55" t="s">
        <v>45</v>
      </c>
      <c r="C10" s="56" t="s">
        <v>54</v>
      </c>
      <c r="D10" s="43" t="s">
        <v>47</v>
      </c>
      <c r="E10" s="43" t="s">
        <v>47</v>
      </c>
      <c r="F10" s="43" t="s">
        <v>47</v>
      </c>
      <c r="G10" s="43" t="s">
        <v>47</v>
      </c>
      <c r="H10" s="43" t="s">
        <v>47</v>
      </c>
      <c r="I10" s="43" t="s">
        <v>47</v>
      </c>
      <c r="J10" s="43" t="s">
        <v>47</v>
      </c>
      <c r="K10" s="43" t="s">
        <v>47</v>
      </c>
      <c r="L10" s="43" t="s">
        <v>47</v>
      </c>
      <c r="M10" s="43">
        <v>28307982.260000002</v>
      </c>
      <c r="N10" s="43" t="s">
        <v>47</v>
      </c>
      <c r="O10" s="44" t="s">
        <v>47</v>
      </c>
      <c r="P10" s="43" t="s">
        <v>47</v>
      </c>
      <c r="Q10" s="43" t="s">
        <v>47</v>
      </c>
      <c r="R10" s="43" t="s">
        <v>47</v>
      </c>
      <c r="S10" s="43" t="s">
        <v>47</v>
      </c>
      <c r="T10" s="43" t="s">
        <v>47</v>
      </c>
      <c r="U10" s="43" t="s">
        <v>47</v>
      </c>
      <c r="V10" s="43" t="s">
        <v>47</v>
      </c>
      <c r="W10" s="43" t="s">
        <v>47</v>
      </c>
      <c r="X10" s="45">
        <v>16223168.1</v>
      </c>
      <c r="Y10" s="43" t="s">
        <v>47</v>
      </c>
      <c r="Z10" s="44" t="s">
        <v>47</v>
      </c>
      <c r="AA10" s="59">
        <f>AA11+AA12+AA13</f>
        <v>23293055.78444444</v>
      </c>
      <c r="AB10" s="47">
        <f t="shared" si="0"/>
        <v>82.284408583080832</v>
      </c>
    </row>
    <row r="11" spans="1:28" ht="75" customHeight="1" x14ac:dyDescent="0.25">
      <c r="A11" s="54" t="s">
        <v>55</v>
      </c>
      <c r="B11" s="55" t="s">
        <v>45</v>
      </c>
      <c r="C11" s="56" t="s">
        <v>56</v>
      </c>
      <c r="D11" s="43" t="s">
        <v>47</v>
      </c>
      <c r="E11" s="43" t="s">
        <v>47</v>
      </c>
      <c r="F11" s="43" t="s">
        <v>47</v>
      </c>
      <c r="G11" s="43" t="s">
        <v>47</v>
      </c>
      <c r="H11" s="43" t="s">
        <v>47</v>
      </c>
      <c r="I11" s="43" t="s">
        <v>47</v>
      </c>
      <c r="J11" s="43" t="s">
        <v>47</v>
      </c>
      <c r="K11" s="43" t="s">
        <v>47</v>
      </c>
      <c r="L11" s="43" t="s">
        <v>47</v>
      </c>
      <c r="M11" s="43">
        <v>27996732.260000002</v>
      </c>
      <c r="N11" s="43" t="s">
        <v>47</v>
      </c>
      <c r="O11" s="44" t="s">
        <v>47</v>
      </c>
      <c r="P11" s="43" t="s">
        <v>47</v>
      </c>
      <c r="Q11" s="43" t="s">
        <v>47</v>
      </c>
      <c r="R11" s="43" t="s">
        <v>47</v>
      </c>
      <c r="S11" s="43" t="s">
        <v>47</v>
      </c>
      <c r="T11" s="43" t="s">
        <v>47</v>
      </c>
      <c r="U11" s="43" t="s">
        <v>47</v>
      </c>
      <c r="V11" s="43" t="s">
        <v>47</v>
      </c>
      <c r="W11" s="43" t="s">
        <v>47</v>
      </c>
      <c r="X11" s="45">
        <v>15891574.99</v>
      </c>
      <c r="Y11" s="43" t="s">
        <v>47</v>
      </c>
      <c r="Z11" s="44" t="s">
        <v>47</v>
      </c>
      <c r="AA11" s="59">
        <f>X11/9*13</f>
        <v>22954497.207777776</v>
      </c>
      <c r="AB11" s="47">
        <f t="shared" si="0"/>
        <v>81.989915803758791</v>
      </c>
    </row>
    <row r="12" spans="1:28" ht="79.5" x14ac:dyDescent="0.25">
      <c r="A12" s="54" t="s">
        <v>57</v>
      </c>
      <c r="B12" s="55" t="s">
        <v>45</v>
      </c>
      <c r="C12" s="56" t="s">
        <v>58</v>
      </c>
      <c r="D12" s="43" t="s">
        <v>47</v>
      </c>
      <c r="E12" s="43" t="s">
        <v>47</v>
      </c>
      <c r="F12" s="43" t="s">
        <v>47</v>
      </c>
      <c r="G12" s="43" t="s">
        <v>47</v>
      </c>
      <c r="H12" s="43" t="s">
        <v>47</v>
      </c>
      <c r="I12" s="43" t="s">
        <v>47</v>
      </c>
      <c r="J12" s="43" t="s">
        <v>47</v>
      </c>
      <c r="K12" s="43" t="s">
        <v>47</v>
      </c>
      <c r="L12" s="43" t="s">
        <v>47</v>
      </c>
      <c r="M12" s="43">
        <v>185250</v>
      </c>
      <c r="N12" s="43" t="s">
        <v>47</v>
      </c>
      <c r="O12" s="44" t="s">
        <v>47</v>
      </c>
      <c r="P12" s="43" t="s">
        <v>47</v>
      </c>
      <c r="Q12" s="43" t="s">
        <v>47</v>
      </c>
      <c r="R12" s="43" t="s">
        <v>47</v>
      </c>
      <c r="S12" s="43" t="s">
        <v>47</v>
      </c>
      <c r="T12" s="43" t="s">
        <v>47</v>
      </c>
      <c r="U12" s="43" t="s">
        <v>47</v>
      </c>
      <c r="V12" s="43" t="s">
        <v>47</v>
      </c>
      <c r="W12" s="43" t="s">
        <v>47</v>
      </c>
      <c r="X12" s="45">
        <v>41938.85</v>
      </c>
      <c r="Y12" s="43" t="s">
        <v>47</v>
      </c>
      <c r="Z12" s="44" t="s">
        <v>47</v>
      </c>
      <c r="AA12" s="59">
        <f>X12/9*12</f>
        <v>55918.466666666667</v>
      </c>
      <c r="AB12" s="47">
        <f t="shared" si="0"/>
        <v>30.185407107512372</v>
      </c>
    </row>
    <row r="13" spans="1:28" ht="34.5" x14ac:dyDescent="0.25">
      <c r="A13" s="54" t="s">
        <v>59</v>
      </c>
      <c r="B13" s="55" t="s">
        <v>45</v>
      </c>
      <c r="C13" s="56" t="s">
        <v>60</v>
      </c>
      <c r="D13" s="43" t="s">
        <v>47</v>
      </c>
      <c r="E13" s="43" t="s">
        <v>47</v>
      </c>
      <c r="F13" s="43" t="s">
        <v>47</v>
      </c>
      <c r="G13" s="43" t="s">
        <v>47</v>
      </c>
      <c r="H13" s="43" t="s">
        <v>47</v>
      </c>
      <c r="I13" s="43" t="s">
        <v>47</v>
      </c>
      <c r="J13" s="43" t="s">
        <v>47</v>
      </c>
      <c r="K13" s="43" t="s">
        <v>47</v>
      </c>
      <c r="L13" s="43" t="s">
        <v>47</v>
      </c>
      <c r="M13" s="43">
        <v>126000</v>
      </c>
      <c r="N13" s="43" t="s">
        <v>47</v>
      </c>
      <c r="O13" s="44" t="s">
        <v>47</v>
      </c>
      <c r="P13" s="43" t="s">
        <v>47</v>
      </c>
      <c r="Q13" s="43" t="s">
        <v>47</v>
      </c>
      <c r="R13" s="43" t="s">
        <v>47</v>
      </c>
      <c r="S13" s="43" t="s">
        <v>47</v>
      </c>
      <c r="T13" s="43" t="s">
        <v>47</v>
      </c>
      <c r="U13" s="43" t="s">
        <v>47</v>
      </c>
      <c r="V13" s="43" t="s">
        <v>47</v>
      </c>
      <c r="W13" s="43" t="s">
        <v>47</v>
      </c>
      <c r="X13" s="45">
        <v>282640.11</v>
      </c>
      <c r="Y13" s="43" t="s">
        <v>47</v>
      </c>
      <c r="Z13" s="44" t="s">
        <v>47</v>
      </c>
      <c r="AA13" s="59">
        <v>282640.11</v>
      </c>
      <c r="AB13" s="47">
        <f t="shared" si="0"/>
        <v>224.31754761904762</v>
      </c>
    </row>
    <row r="14" spans="1:28" ht="45.75" x14ac:dyDescent="0.25">
      <c r="A14" s="54" t="s">
        <v>61</v>
      </c>
      <c r="B14" s="55" t="s">
        <v>45</v>
      </c>
      <c r="C14" s="56" t="s">
        <v>62</v>
      </c>
      <c r="D14" s="43" t="s">
        <v>47</v>
      </c>
      <c r="E14" s="43" t="s">
        <v>47</v>
      </c>
      <c r="F14" s="43" t="s">
        <v>47</v>
      </c>
      <c r="G14" s="43" t="s">
        <v>47</v>
      </c>
      <c r="H14" s="43" t="s">
        <v>47</v>
      </c>
      <c r="I14" s="43" t="s">
        <v>47</v>
      </c>
      <c r="J14" s="43" t="s">
        <v>47</v>
      </c>
      <c r="K14" s="43" t="s">
        <v>47</v>
      </c>
      <c r="L14" s="43" t="s">
        <v>47</v>
      </c>
      <c r="M14" s="43" t="s">
        <v>47</v>
      </c>
      <c r="N14" s="43" t="s">
        <v>47</v>
      </c>
      <c r="O14" s="44" t="s">
        <v>47</v>
      </c>
      <c r="P14" s="43" t="s">
        <v>47</v>
      </c>
      <c r="Q14" s="43" t="s">
        <v>47</v>
      </c>
      <c r="R14" s="43" t="s">
        <v>47</v>
      </c>
      <c r="S14" s="43" t="s">
        <v>47</v>
      </c>
      <c r="T14" s="43" t="s">
        <v>47</v>
      </c>
      <c r="U14" s="43" t="s">
        <v>47</v>
      </c>
      <c r="V14" s="43" t="s">
        <v>47</v>
      </c>
      <c r="W14" s="43" t="s">
        <v>47</v>
      </c>
      <c r="X14" s="45">
        <v>7014.15</v>
      </c>
      <c r="Y14" s="43" t="s">
        <v>47</v>
      </c>
      <c r="Z14" s="44" t="s">
        <v>47</v>
      </c>
      <c r="AA14" s="59">
        <v>7014.15</v>
      </c>
      <c r="AB14" s="47" t="e">
        <f t="shared" si="0"/>
        <v>#VALUE!</v>
      </c>
    </row>
    <row r="15" spans="1:28" ht="23.25" x14ac:dyDescent="0.25">
      <c r="A15" s="54" t="s">
        <v>63</v>
      </c>
      <c r="B15" s="55" t="s">
        <v>45</v>
      </c>
      <c r="C15" s="56" t="s">
        <v>64</v>
      </c>
      <c r="D15" s="43" t="s">
        <v>47</v>
      </c>
      <c r="E15" s="43" t="s">
        <v>47</v>
      </c>
      <c r="F15" s="43" t="s">
        <v>47</v>
      </c>
      <c r="G15" s="43" t="s">
        <v>47</v>
      </c>
      <c r="H15" s="43" t="s">
        <v>47</v>
      </c>
      <c r="I15" s="43" t="s">
        <v>47</v>
      </c>
      <c r="J15" s="43" t="s">
        <v>47</v>
      </c>
      <c r="K15" s="43" t="s">
        <v>47</v>
      </c>
      <c r="L15" s="43" t="s">
        <v>47</v>
      </c>
      <c r="M15" s="43">
        <v>3200980</v>
      </c>
      <c r="N15" s="43" t="s">
        <v>47</v>
      </c>
      <c r="O15" s="44" t="s">
        <v>47</v>
      </c>
      <c r="P15" s="43" t="s">
        <v>47</v>
      </c>
      <c r="Q15" s="43" t="s">
        <v>47</v>
      </c>
      <c r="R15" s="43" t="s">
        <v>47</v>
      </c>
      <c r="S15" s="43" t="s">
        <v>47</v>
      </c>
      <c r="T15" s="43" t="s">
        <v>47</v>
      </c>
      <c r="U15" s="43" t="s">
        <v>47</v>
      </c>
      <c r="V15" s="43" t="s">
        <v>47</v>
      </c>
      <c r="W15" s="43" t="s">
        <v>47</v>
      </c>
      <c r="X15" s="45">
        <v>2695525.71</v>
      </c>
      <c r="Y15" s="43" t="s">
        <v>47</v>
      </c>
      <c r="Z15" s="44" t="s">
        <v>47</v>
      </c>
      <c r="AA15" s="59">
        <f>AA16</f>
        <v>3594034.28</v>
      </c>
      <c r="AB15" s="47">
        <f t="shared" si="0"/>
        <v>112.27918574936426</v>
      </c>
    </row>
    <row r="16" spans="1:28" ht="23.25" x14ac:dyDescent="0.25">
      <c r="A16" s="54" t="s">
        <v>65</v>
      </c>
      <c r="B16" s="55" t="s">
        <v>45</v>
      </c>
      <c r="C16" s="56" t="s">
        <v>66</v>
      </c>
      <c r="D16" s="43" t="s">
        <v>47</v>
      </c>
      <c r="E16" s="43" t="s">
        <v>47</v>
      </c>
      <c r="F16" s="43" t="s">
        <v>47</v>
      </c>
      <c r="G16" s="43" t="s">
        <v>47</v>
      </c>
      <c r="H16" s="43" t="s">
        <v>47</v>
      </c>
      <c r="I16" s="43" t="s">
        <v>47</v>
      </c>
      <c r="J16" s="43" t="s">
        <v>47</v>
      </c>
      <c r="K16" s="43" t="s">
        <v>47</v>
      </c>
      <c r="L16" s="43" t="s">
        <v>47</v>
      </c>
      <c r="M16" s="43">
        <v>3200980</v>
      </c>
      <c r="N16" s="43" t="s">
        <v>47</v>
      </c>
      <c r="O16" s="44" t="s">
        <v>47</v>
      </c>
      <c r="P16" s="43" t="s">
        <v>47</v>
      </c>
      <c r="Q16" s="43" t="s">
        <v>47</v>
      </c>
      <c r="R16" s="43" t="s">
        <v>47</v>
      </c>
      <c r="S16" s="43" t="s">
        <v>47</v>
      </c>
      <c r="T16" s="43" t="s">
        <v>47</v>
      </c>
      <c r="U16" s="43" t="s">
        <v>47</v>
      </c>
      <c r="V16" s="43" t="s">
        <v>47</v>
      </c>
      <c r="W16" s="43" t="s">
        <v>47</v>
      </c>
      <c r="X16" s="45">
        <v>2695525.71</v>
      </c>
      <c r="Y16" s="43" t="s">
        <v>47</v>
      </c>
      <c r="Z16" s="44" t="s">
        <v>47</v>
      </c>
      <c r="AA16" s="59">
        <f>AA17+AA19+AA21+AA23</f>
        <v>3594034.28</v>
      </c>
      <c r="AB16" s="47">
        <f t="shared" si="0"/>
        <v>112.27918574936426</v>
      </c>
    </row>
    <row r="17" spans="1:28" ht="57" x14ac:dyDescent="0.25">
      <c r="A17" s="54" t="s">
        <v>67</v>
      </c>
      <c r="B17" s="55" t="s">
        <v>45</v>
      </c>
      <c r="C17" s="56" t="s">
        <v>68</v>
      </c>
      <c r="D17" s="43" t="s">
        <v>47</v>
      </c>
      <c r="E17" s="43" t="s">
        <v>47</v>
      </c>
      <c r="F17" s="43" t="s">
        <v>47</v>
      </c>
      <c r="G17" s="43" t="s">
        <v>47</v>
      </c>
      <c r="H17" s="43" t="s">
        <v>47</v>
      </c>
      <c r="I17" s="43" t="s">
        <v>47</v>
      </c>
      <c r="J17" s="43" t="s">
        <v>47</v>
      </c>
      <c r="K17" s="43" t="s">
        <v>47</v>
      </c>
      <c r="L17" s="43" t="s">
        <v>47</v>
      </c>
      <c r="M17" s="43">
        <v>1516150</v>
      </c>
      <c r="N17" s="43" t="s">
        <v>47</v>
      </c>
      <c r="O17" s="44" t="s">
        <v>47</v>
      </c>
      <c r="P17" s="43" t="s">
        <v>47</v>
      </c>
      <c r="Q17" s="43" t="s">
        <v>47</v>
      </c>
      <c r="R17" s="43" t="s">
        <v>47</v>
      </c>
      <c r="S17" s="43" t="s">
        <v>47</v>
      </c>
      <c r="T17" s="43" t="s">
        <v>47</v>
      </c>
      <c r="U17" s="43" t="s">
        <v>47</v>
      </c>
      <c r="V17" s="43" t="s">
        <v>47</v>
      </c>
      <c r="W17" s="43" t="s">
        <v>47</v>
      </c>
      <c r="X17" s="45">
        <v>1380747.49</v>
      </c>
      <c r="Y17" s="43" t="s">
        <v>47</v>
      </c>
      <c r="Z17" s="44" t="s">
        <v>47</v>
      </c>
      <c r="AA17" s="59">
        <f>AA18</f>
        <v>1840996.6533333333</v>
      </c>
      <c r="AB17" s="47">
        <f t="shared" si="0"/>
        <v>121.42575954446021</v>
      </c>
    </row>
    <row r="18" spans="1:28" ht="90.75" x14ac:dyDescent="0.25">
      <c r="A18" s="54" t="s">
        <v>69</v>
      </c>
      <c r="B18" s="55" t="s">
        <v>45</v>
      </c>
      <c r="C18" s="56" t="s">
        <v>70</v>
      </c>
      <c r="D18" s="43" t="s">
        <v>47</v>
      </c>
      <c r="E18" s="43" t="s">
        <v>47</v>
      </c>
      <c r="F18" s="43" t="s">
        <v>47</v>
      </c>
      <c r="G18" s="43" t="s">
        <v>47</v>
      </c>
      <c r="H18" s="43" t="s">
        <v>47</v>
      </c>
      <c r="I18" s="43" t="s">
        <v>47</v>
      </c>
      <c r="J18" s="43" t="s">
        <v>47</v>
      </c>
      <c r="K18" s="43" t="s">
        <v>47</v>
      </c>
      <c r="L18" s="43" t="s">
        <v>47</v>
      </c>
      <c r="M18" s="43">
        <v>1516150</v>
      </c>
      <c r="N18" s="43" t="s">
        <v>47</v>
      </c>
      <c r="O18" s="44" t="s">
        <v>47</v>
      </c>
      <c r="P18" s="43" t="s">
        <v>47</v>
      </c>
      <c r="Q18" s="43" t="s">
        <v>47</v>
      </c>
      <c r="R18" s="43" t="s">
        <v>47</v>
      </c>
      <c r="S18" s="43" t="s">
        <v>47</v>
      </c>
      <c r="T18" s="43" t="s">
        <v>47</v>
      </c>
      <c r="U18" s="43" t="s">
        <v>47</v>
      </c>
      <c r="V18" s="43" t="s">
        <v>47</v>
      </c>
      <c r="W18" s="43" t="s">
        <v>47</v>
      </c>
      <c r="X18" s="45">
        <v>1380747.49</v>
      </c>
      <c r="Y18" s="43" t="s">
        <v>47</v>
      </c>
      <c r="Z18" s="44" t="s">
        <v>47</v>
      </c>
      <c r="AA18" s="59">
        <f>X18/3*4</f>
        <v>1840996.6533333333</v>
      </c>
      <c r="AB18" s="47">
        <f t="shared" si="0"/>
        <v>121.42575954446021</v>
      </c>
    </row>
    <row r="19" spans="1:28" ht="68.25" x14ac:dyDescent="0.25">
      <c r="A19" s="54" t="s">
        <v>71</v>
      </c>
      <c r="B19" s="55" t="s">
        <v>45</v>
      </c>
      <c r="C19" s="56" t="s">
        <v>72</v>
      </c>
      <c r="D19" s="43" t="s">
        <v>47</v>
      </c>
      <c r="E19" s="43" t="s">
        <v>47</v>
      </c>
      <c r="F19" s="43" t="s">
        <v>47</v>
      </c>
      <c r="G19" s="43" t="s">
        <v>47</v>
      </c>
      <c r="H19" s="43" t="s">
        <v>47</v>
      </c>
      <c r="I19" s="43" t="s">
        <v>47</v>
      </c>
      <c r="J19" s="43" t="s">
        <v>47</v>
      </c>
      <c r="K19" s="43" t="s">
        <v>47</v>
      </c>
      <c r="L19" s="43" t="s">
        <v>47</v>
      </c>
      <c r="M19" s="43">
        <v>10530</v>
      </c>
      <c r="N19" s="43" t="s">
        <v>47</v>
      </c>
      <c r="O19" s="44" t="s">
        <v>47</v>
      </c>
      <c r="P19" s="43" t="s">
        <v>47</v>
      </c>
      <c r="Q19" s="43" t="s">
        <v>47</v>
      </c>
      <c r="R19" s="43" t="s">
        <v>47</v>
      </c>
      <c r="S19" s="43" t="s">
        <v>47</v>
      </c>
      <c r="T19" s="43" t="s">
        <v>47</v>
      </c>
      <c r="U19" s="43" t="s">
        <v>47</v>
      </c>
      <c r="V19" s="43" t="s">
        <v>47</v>
      </c>
      <c r="W19" s="43" t="s">
        <v>47</v>
      </c>
      <c r="X19" s="45">
        <v>7439.73</v>
      </c>
      <c r="Y19" s="43" t="s">
        <v>47</v>
      </c>
      <c r="Z19" s="44" t="s">
        <v>47</v>
      </c>
      <c r="AA19" s="59">
        <f>AA20</f>
        <v>9919.64</v>
      </c>
      <c r="AB19" s="47">
        <f t="shared" si="0"/>
        <v>94.203608736942073</v>
      </c>
    </row>
    <row r="20" spans="1:28" ht="102" x14ac:dyDescent="0.25">
      <c r="A20" s="54" t="s">
        <v>73</v>
      </c>
      <c r="B20" s="55" t="s">
        <v>45</v>
      </c>
      <c r="C20" s="56" t="s">
        <v>74</v>
      </c>
      <c r="D20" s="43" t="s">
        <v>47</v>
      </c>
      <c r="E20" s="43" t="s">
        <v>47</v>
      </c>
      <c r="F20" s="43" t="s">
        <v>47</v>
      </c>
      <c r="G20" s="43" t="s">
        <v>47</v>
      </c>
      <c r="H20" s="43" t="s">
        <v>47</v>
      </c>
      <c r="I20" s="43" t="s">
        <v>47</v>
      </c>
      <c r="J20" s="43" t="s">
        <v>47</v>
      </c>
      <c r="K20" s="43" t="s">
        <v>47</v>
      </c>
      <c r="L20" s="43" t="s">
        <v>47</v>
      </c>
      <c r="M20" s="43">
        <v>10530</v>
      </c>
      <c r="N20" s="43" t="s">
        <v>47</v>
      </c>
      <c r="O20" s="44" t="s">
        <v>47</v>
      </c>
      <c r="P20" s="43" t="s">
        <v>47</v>
      </c>
      <c r="Q20" s="43" t="s">
        <v>47</v>
      </c>
      <c r="R20" s="43" t="s">
        <v>47</v>
      </c>
      <c r="S20" s="43" t="s">
        <v>47</v>
      </c>
      <c r="T20" s="43" t="s">
        <v>47</v>
      </c>
      <c r="U20" s="43" t="s">
        <v>47</v>
      </c>
      <c r="V20" s="43" t="s">
        <v>47</v>
      </c>
      <c r="W20" s="43" t="s">
        <v>47</v>
      </c>
      <c r="X20" s="45">
        <v>7439.73</v>
      </c>
      <c r="Y20" s="43" t="s">
        <v>47</v>
      </c>
      <c r="Z20" s="44" t="s">
        <v>47</v>
      </c>
      <c r="AA20" s="59">
        <f>X20/3*4</f>
        <v>9919.64</v>
      </c>
      <c r="AB20" s="47">
        <f t="shared" si="0"/>
        <v>94.203608736942073</v>
      </c>
    </row>
    <row r="21" spans="1:28" ht="57" x14ac:dyDescent="0.25">
      <c r="A21" s="54" t="s">
        <v>75</v>
      </c>
      <c r="B21" s="55" t="s">
        <v>45</v>
      </c>
      <c r="C21" s="56" t="s">
        <v>76</v>
      </c>
      <c r="D21" s="43" t="s">
        <v>47</v>
      </c>
      <c r="E21" s="43" t="s">
        <v>47</v>
      </c>
      <c r="F21" s="43" t="s">
        <v>47</v>
      </c>
      <c r="G21" s="43" t="s">
        <v>47</v>
      </c>
      <c r="H21" s="43" t="s">
        <v>47</v>
      </c>
      <c r="I21" s="43" t="s">
        <v>47</v>
      </c>
      <c r="J21" s="43" t="s">
        <v>47</v>
      </c>
      <c r="K21" s="43" t="s">
        <v>47</v>
      </c>
      <c r="L21" s="43" t="s">
        <v>47</v>
      </c>
      <c r="M21" s="43">
        <v>1874260</v>
      </c>
      <c r="N21" s="43" t="s">
        <v>47</v>
      </c>
      <c r="O21" s="44" t="s">
        <v>47</v>
      </c>
      <c r="P21" s="43" t="s">
        <v>47</v>
      </c>
      <c r="Q21" s="43" t="s">
        <v>47</v>
      </c>
      <c r="R21" s="43" t="s">
        <v>47</v>
      </c>
      <c r="S21" s="43" t="s">
        <v>47</v>
      </c>
      <c r="T21" s="43" t="s">
        <v>47</v>
      </c>
      <c r="U21" s="43" t="s">
        <v>47</v>
      </c>
      <c r="V21" s="43" t="s">
        <v>47</v>
      </c>
      <c r="W21" s="43" t="s">
        <v>47</v>
      </c>
      <c r="X21" s="45">
        <v>1469338</v>
      </c>
      <c r="Y21" s="43" t="s">
        <v>47</v>
      </c>
      <c r="Z21" s="44" t="s">
        <v>47</v>
      </c>
      <c r="AA21" s="59">
        <f>AA22</f>
        <v>1959117.3333333333</v>
      </c>
      <c r="AB21" s="47">
        <f t="shared" si="0"/>
        <v>104.52751130223838</v>
      </c>
    </row>
    <row r="22" spans="1:28" ht="90.75" x14ac:dyDescent="0.25">
      <c r="A22" s="54" t="s">
        <v>77</v>
      </c>
      <c r="B22" s="55" t="s">
        <v>45</v>
      </c>
      <c r="C22" s="56" t="s">
        <v>78</v>
      </c>
      <c r="D22" s="43" t="s">
        <v>47</v>
      </c>
      <c r="E22" s="43" t="s">
        <v>47</v>
      </c>
      <c r="F22" s="43" t="s">
        <v>47</v>
      </c>
      <c r="G22" s="43" t="s">
        <v>47</v>
      </c>
      <c r="H22" s="43" t="s">
        <v>47</v>
      </c>
      <c r="I22" s="43" t="s">
        <v>47</v>
      </c>
      <c r="J22" s="43" t="s">
        <v>47</v>
      </c>
      <c r="K22" s="43" t="s">
        <v>47</v>
      </c>
      <c r="L22" s="43" t="s">
        <v>47</v>
      </c>
      <c r="M22" s="43">
        <v>1874260</v>
      </c>
      <c r="N22" s="43" t="s">
        <v>47</v>
      </c>
      <c r="O22" s="44" t="s">
        <v>47</v>
      </c>
      <c r="P22" s="43" t="s">
        <v>47</v>
      </c>
      <c r="Q22" s="43" t="s">
        <v>47</v>
      </c>
      <c r="R22" s="43" t="s">
        <v>47</v>
      </c>
      <c r="S22" s="43" t="s">
        <v>47</v>
      </c>
      <c r="T22" s="43" t="s">
        <v>47</v>
      </c>
      <c r="U22" s="43" t="s">
        <v>47</v>
      </c>
      <c r="V22" s="43" t="s">
        <v>47</v>
      </c>
      <c r="W22" s="43" t="s">
        <v>47</v>
      </c>
      <c r="X22" s="45">
        <v>1469338</v>
      </c>
      <c r="Y22" s="43" t="s">
        <v>47</v>
      </c>
      <c r="Z22" s="44" t="s">
        <v>47</v>
      </c>
      <c r="AA22" s="59">
        <f>X22/3*4</f>
        <v>1959117.3333333333</v>
      </c>
      <c r="AB22" s="47">
        <f t="shared" si="0"/>
        <v>104.52751130223838</v>
      </c>
    </row>
    <row r="23" spans="1:28" ht="57" x14ac:dyDescent="0.25">
      <c r="A23" s="54" t="s">
        <v>79</v>
      </c>
      <c r="B23" s="55" t="s">
        <v>45</v>
      </c>
      <c r="C23" s="56" t="s">
        <v>80</v>
      </c>
      <c r="D23" s="43" t="s">
        <v>47</v>
      </c>
      <c r="E23" s="43" t="s">
        <v>47</v>
      </c>
      <c r="F23" s="43" t="s">
        <v>47</v>
      </c>
      <c r="G23" s="43" t="s">
        <v>47</v>
      </c>
      <c r="H23" s="43" t="s">
        <v>47</v>
      </c>
      <c r="I23" s="43" t="s">
        <v>47</v>
      </c>
      <c r="J23" s="43" t="s">
        <v>47</v>
      </c>
      <c r="K23" s="43" t="s">
        <v>47</v>
      </c>
      <c r="L23" s="43" t="s">
        <v>47</v>
      </c>
      <c r="M23" s="43">
        <v>-199960</v>
      </c>
      <c r="N23" s="43" t="s">
        <v>47</v>
      </c>
      <c r="O23" s="44" t="s">
        <v>47</v>
      </c>
      <c r="P23" s="43" t="s">
        <v>47</v>
      </c>
      <c r="Q23" s="43" t="s">
        <v>47</v>
      </c>
      <c r="R23" s="43" t="s">
        <v>47</v>
      </c>
      <c r="S23" s="43" t="s">
        <v>47</v>
      </c>
      <c r="T23" s="43" t="s">
        <v>47</v>
      </c>
      <c r="U23" s="43" t="s">
        <v>47</v>
      </c>
      <c r="V23" s="43" t="s">
        <v>47</v>
      </c>
      <c r="W23" s="43" t="s">
        <v>47</v>
      </c>
      <c r="X23" s="45">
        <v>-161999.51</v>
      </c>
      <c r="Y23" s="43" t="s">
        <v>47</v>
      </c>
      <c r="Z23" s="44" t="s">
        <v>47</v>
      </c>
      <c r="AA23" s="59">
        <f>AA24</f>
        <v>-215999.34666666668</v>
      </c>
      <c r="AB23" s="47">
        <f t="shared" si="0"/>
        <v>108.02127758885111</v>
      </c>
    </row>
    <row r="24" spans="1:28" ht="90.75" x14ac:dyDescent="0.25">
      <c r="A24" s="54" t="s">
        <v>81</v>
      </c>
      <c r="B24" s="55" t="s">
        <v>45</v>
      </c>
      <c r="C24" s="56" t="s">
        <v>82</v>
      </c>
      <c r="D24" s="43" t="s">
        <v>47</v>
      </c>
      <c r="E24" s="43" t="s">
        <v>47</v>
      </c>
      <c r="F24" s="43" t="s">
        <v>47</v>
      </c>
      <c r="G24" s="43" t="s">
        <v>47</v>
      </c>
      <c r="H24" s="43" t="s">
        <v>47</v>
      </c>
      <c r="I24" s="43" t="s">
        <v>47</v>
      </c>
      <c r="J24" s="43" t="s">
        <v>47</v>
      </c>
      <c r="K24" s="43" t="s">
        <v>47</v>
      </c>
      <c r="L24" s="43" t="s">
        <v>47</v>
      </c>
      <c r="M24" s="43">
        <v>-199960</v>
      </c>
      <c r="N24" s="43" t="s">
        <v>47</v>
      </c>
      <c r="O24" s="44" t="s">
        <v>47</v>
      </c>
      <c r="P24" s="43" t="s">
        <v>47</v>
      </c>
      <c r="Q24" s="43" t="s">
        <v>47</v>
      </c>
      <c r="R24" s="43" t="s">
        <v>47</v>
      </c>
      <c r="S24" s="43" t="s">
        <v>47</v>
      </c>
      <c r="T24" s="43" t="s">
        <v>47</v>
      </c>
      <c r="U24" s="43" t="s">
        <v>47</v>
      </c>
      <c r="V24" s="43" t="s">
        <v>47</v>
      </c>
      <c r="W24" s="43" t="s">
        <v>47</v>
      </c>
      <c r="X24" s="45">
        <v>-161999.51</v>
      </c>
      <c r="Y24" s="43" t="s">
        <v>47</v>
      </c>
      <c r="Z24" s="44" t="s">
        <v>47</v>
      </c>
      <c r="AA24" s="59">
        <f>X24/3*4</f>
        <v>-215999.34666666668</v>
      </c>
      <c r="AB24" s="47">
        <f t="shared" si="0"/>
        <v>108.02127758885111</v>
      </c>
    </row>
    <row r="25" spans="1:28" x14ac:dyDescent="0.25">
      <c r="A25" s="54" t="s">
        <v>83</v>
      </c>
      <c r="B25" s="55" t="s">
        <v>45</v>
      </c>
      <c r="C25" s="56" t="s">
        <v>84</v>
      </c>
      <c r="D25" s="43" t="s">
        <v>47</v>
      </c>
      <c r="E25" s="43" t="s">
        <v>47</v>
      </c>
      <c r="F25" s="43" t="s">
        <v>47</v>
      </c>
      <c r="G25" s="43" t="s">
        <v>47</v>
      </c>
      <c r="H25" s="43" t="s">
        <v>47</v>
      </c>
      <c r="I25" s="43" t="s">
        <v>47</v>
      </c>
      <c r="J25" s="43" t="s">
        <v>47</v>
      </c>
      <c r="K25" s="43" t="s">
        <v>47</v>
      </c>
      <c r="L25" s="43" t="s">
        <v>47</v>
      </c>
      <c r="M25" s="43">
        <v>4101000</v>
      </c>
      <c r="N25" s="43" t="s">
        <v>47</v>
      </c>
      <c r="O25" s="44" t="s">
        <v>47</v>
      </c>
      <c r="P25" s="43" t="s">
        <v>47</v>
      </c>
      <c r="Q25" s="43" t="s">
        <v>47</v>
      </c>
      <c r="R25" s="43" t="s">
        <v>47</v>
      </c>
      <c r="S25" s="43" t="s">
        <v>47</v>
      </c>
      <c r="T25" s="43" t="s">
        <v>47</v>
      </c>
      <c r="U25" s="43" t="s">
        <v>47</v>
      </c>
      <c r="V25" s="43" t="s">
        <v>47</v>
      </c>
      <c r="W25" s="43" t="s">
        <v>47</v>
      </c>
      <c r="X25" s="45">
        <v>1408189.19</v>
      </c>
      <c r="Y25" s="43" t="s">
        <v>47</v>
      </c>
      <c r="Z25" s="44" t="s">
        <v>47</v>
      </c>
      <c r="AA25" s="59">
        <f>AA26+AA28</f>
        <v>2963342.96</v>
      </c>
      <c r="AB25" s="47">
        <f t="shared" si="0"/>
        <v>72.259033406486225</v>
      </c>
    </row>
    <row r="26" spans="1:28" x14ac:dyDescent="0.25">
      <c r="A26" s="54" t="s">
        <v>85</v>
      </c>
      <c r="B26" s="55" t="s">
        <v>45</v>
      </c>
      <c r="C26" s="56" t="s">
        <v>86</v>
      </c>
      <c r="D26" s="43" t="s">
        <v>47</v>
      </c>
      <c r="E26" s="43" t="s">
        <v>47</v>
      </c>
      <c r="F26" s="43" t="s">
        <v>47</v>
      </c>
      <c r="G26" s="43" t="s">
        <v>47</v>
      </c>
      <c r="H26" s="43" t="s">
        <v>47</v>
      </c>
      <c r="I26" s="43" t="s">
        <v>47</v>
      </c>
      <c r="J26" s="43" t="s">
        <v>47</v>
      </c>
      <c r="K26" s="43" t="s">
        <v>47</v>
      </c>
      <c r="L26" s="43" t="s">
        <v>47</v>
      </c>
      <c r="M26" s="43">
        <v>1800000</v>
      </c>
      <c r="N26" s="43" t="s">
        <v>47</v>
      </c>
      <c r="O26" s="44" t="s">
        <v>47</v>
      </c>
      <c r="P26" s="43" t="s">
        <v>47</v>
      </c>
      <c r="Q26" s="43" t="s">
        <v>47</v>
      </c>
      <c r="R26" s="43" t="s">
        <v>47</v>
      </c>
      <c r="S26" s="43" t="s">
        <v>47</v>
      </c>
      <c r="T26" s="43" t="s">
        <v>47</v>
      </c>
      <c r="U26" s="43" t="s">
        <v>47</v>
      </c>
      <c r="V26" s="43" t="s">
        <v>47</v>
      </c>
      <c r="W26" s="43" t="s">
        <v>47</v>
      </c>
      <c r="X26" s="45">
        <v>525354.80000000005</v>
      </c>
      <c r="Y26" s="43" t="s">
        <v>47</v>
      </c>
      <c r="Z26" s="44" t="s">
        <v>47</v>
      </c>
      <c r="AA26" s="59">
        <f>AA27</f>
        <v>1350000</v>
      </c>
      <c r="AB26" s="47">
        <f t="shared" si="0"/>
        <v>75</v>
      </c>
    </row>
    <row r="27" spans="1:28" ht="34.5" x14ac:dyDescent="0.25">
      <c r="A27" s="54" t="s">
        <v>87</v>
      </c>
      <c r="B27" s="55" t="s">
        <v>45</v>
      </c>
      <c r="C27" s="56" t="s">
        <v>88</v>
      </c>
      <c r="D27" s="43" t="s">
        <v>47</v>
      </c>
      <c r="E27" s="43" t="s">
        <v>47</v>
      </c>
      <c r="F27" s="43" t="s">
        <v>47</v>
      </c>
      <c r="G27" s="43" t="s">
        <v>47</v>
      </c>
      <c r="H27" s="43" t="s">
        <v>47</v>
      </c>
      <c r="I27" s="43" t="s">
        <v>47</v>
      </c>
      <c r="J27" s="43" t="s">
        <v>47</v>
      </c>
      <c r="K27" s="43" t="s">
        <v>47</v>
      </c>
      <c r="L27" s="43" t="s">
        <v>47</v>
      </c>
      <c r="M27" s="43">
        <v>1800000</v>
      </c>
      <c r="N27" s="43" t="s">
        <v>47</v>
      </c>
      <c r="O27" s="44" t="s">
        <v>47</v>
      </c>
      <c r="P27" s="43" t="s">
        <v>47</v>
      </c>
      <c r="Q27" s="43" t="s">
        <v>47</v>
      </c>
      <c r="R27" s="43" t="s">
        <v>47</v>
      </c>
      <c r="S27" s="43" t="s">
        <v>47</v>
      </c>
      <c r="T27" s="43" t="s">
        <v>47</v>
      </c>
      <c r="U27" s="43" t="s">
        <v>47</v>
      </c>
      <c r="V27" s="43" t="s">
        <v>47</v>
      </c>
      <c r="W27" s="43" t="s">
        <v>47</v>
      </c>
      <c r="X27" s="45">
        <v>525354.80000000005</v>
      </c>
      <c r="Y27" s="43" t="s">
        <v>47</v>
      </c>
      <c r="Z27" s="44" t="s">
        <v>47</v>
      </c>
      <c r="AA27" s="59">
        <f>M27*75/100</f>
        <v>1350000</v>
      </c>
      <c r="AB27" s="47">
        <f t="shared" si="0"/>
        <v>75</v>
      </c>
    </row>
    <row r="28" spans="1:28" x14ac:dyDescent="0.25">
      <c r="A28" s="54" t="s">
        <v>89</v>
      </c>
      <c r="B28" s="55" t="s">
        <v>45</v>
      </c>
      <c r="C28" s="56" t="s">
        <v>90</v>
      </c>
      <c r="D28" s="43" t="s">
        <v>47</v>
      </c>
      <c r="E28" s="43" t="s">
        <v>47</v>
      </c>
      <c r="F28" s="43" t="s">
        <v>47</v>
      </c>
      <c r="G28" s="43" t="s">
        <v>47</v>
      </c>
      <c r="H28" s="43" t="s">
        <v>47</v>
      </c>
      <c r="I28" s="43" t="s">
        <v>47</v>
      </c>
      <c r="J28" s="43" t="s">
        <v>47</v>
      </c>
      <c r="K28" s="43" t="s">
        <v>47</v>
      </c>
      <c r="L28" s="43" t="s">
        <v>47</v>
      </c>
      <c r="M28" s="43">
        <v>2301000</v>
      </c>
      <c r="N28" s="43" t="s">
        <v>47</v>
      </c>
      <c r="O28" s="44" t="s">
        <v>47</v>
      </c>
      <c r="P28" s="43" t="s">
        <v>47</v>
      </c>
      <c r="Q28" s="43" t="s">
        <v>47</v>
      </c>
      <c r="R28" s="43" t="s">
        <v>47</v>
      </c>
      <c r="S28" s="43" t="s">
        <v>47</v>
      </c>
      <c r="T28" s="43" t="s">
        <v>47</v>
      </c>
      <c r="U28" s="43" t="s">
        <v>47</v>
      </c>
      <c r="V28" s="43" t="s">
        <v>47</v>
      </c>
      <c r="W28" s="43" t="s">
        <v>47</v>
      </c>
      <c r="X28" s="45">
        <v>882834.39</v>
      </c>
      <c r="Y28" s="43" t="s">
        <v>47</v>
      </c>
      <c r="Z28" s="44" t="s">
        <v>47</v>
      </c>
      <c r="AA28" s="59">
        <f>AA29+AA31</f>
        <v>1613342.96</v>
      </c>
      <c r="AB28" s="47">
        <f t="shared" si="0"/>
        <v>70.114861364624076</v>
      </c>
    </row>
    <row r="29" spans="1:28" x14ac:dyDescent="0.25">
      <c r="A29" s="54" t="s">
        <v>91</v>
      </c>
      <c r="B29" s="55" t="s">
        <v>45</v>
      </c>
      <c r="C29" s="56" t="s">
        <v>92</v>
      </c>
      <c r="D29" s="43" t="s">
        <v>47</v>
      </c>
      <c r="E29" s="43" t="s">
        <v>47</v>
      </c>
      <c r="F29" s="43" t="s">
        <v>47</v>
      </c>
      <c r="G29" s="43" t="s">
        <v>47</v>
      </c>
      <c r="H29" s="43" t="s">
        <v>47</v>
      </c>
      <c r="I29" s="43" t="s">
        <v>47</v>
      </c>
      <c r="J29" s="43" t="s">
        <v>47</v>
      </c>
      <c r="K29" s="43" t="s">
        <v>47</v>
      </c>
      <c r="L29" s="43" t="s">
        <v>47</v>
      </c>
      <c r="M29" s="43">
        <v>1000000</v>
      </c>
      <c r="N29" s="43" t="s">
        <v>47</v>
      </c>
      <c r="O29" s="44" t="s">
        <v>47</v>
      </c>
      <c r="P29" s="43" t="s">
        <v>47</v>
      </c>
      <c r="Q29" s="43" t="s">
        <v>47</v>
      </c>
      <c r="R29" s="43" t="s">
        <v>47</v>
      </c>
      <c r="S29" s="43" t="s">
        <v>47</v>
      </c>
      <c r="T29" s="43" t="s">
        <v>47</v>
      </c>
      <c r="U29" s="43" t="s">
        <v>47</v>
      </c>
      <c r="V29" s="43" t="s">
        <v>47</v>
      </c>
      <c r="W29" s="43" t="s">
        <v>47</v>
      </c>
      <c r="X29" s="45">
        <v>685007.22</v>
      </c>
      <c r="Y29" s="43" t="s">
        <v>47</v>
      </c>
      <c r="Z29" s="44" t="s">
        <v>47</v>
      </c>
      <c r="AA29" s="59">
        <f>AA30</f>
        <v>913342.96</v>
      </c>
      <c r="AB29" s="47">
        <f t="shared" si="0"/>
        <v>91.334295999999995</v>
      </c>
    </row>
    <row r="30" spans="1:28" ht="23.25" x14ac:dyDescent="0.25">
      <c r="A30" s="54" t="s">
        <v>93</v>
      </c>
      <c r="B30" s="55" t="s">
        <v>45</v>
      </c>
      <c r="C30" s="56" t="s">
        <v>94</v>
      </c>
      <c r="D30" s="43" t="s">
        <v>47</v>
      </c>
      <c r="E30" s="43" t="s">
        <v>47</v>
      </c>
      <c r="F30" s="43" t="s">
        <v>47</v>
      </c>
      <c r="G30" s="43" t="s">
        <v>47</v>
      </c>
      <c r="H30" s="43" t="s">
        <v>47</v>
      </c>
      <c r="I30" s="43" t="s">
        <v>47</v>
      </c>
      <c r="J30" s="43" t="s">
        <v>47</v>
      </c>
      <c r="K30" s="43" t="s">
        <v>47</v>
      </c>
      <c r="L30" s="43" t="s">
        <v>47</v>
      </c>
      <c r="M30" s="43">
        <v>1000000</v>
      </c>
      <c r="N30" s="43" t="s">
        <v>47</v>
      </c>
      <c r="O30" s="44" t="s">
        <v>47</v>
      </c>
      <c r="P30" s="43" t="s">
        <v>47</v>
      </c>
      <c r="Q30" s="43" t="s">
        <v>47</v>
      </c>
      <c r="R30" s="43" t="s">
        <v>47</v>
      </c>
      <c r="S30" s="43" t="s">
        <v>47</v>
      </c>
      <c r="T30" s="43" t="s">
        <v>47</v>
      </c>
      <c r="U30" s="43" t="s">
        <v>47</v>
      </c>
      <c r="V30" s="43" t="s">
        <v>47</v>
      </c>
      <c r="W30" s="43" t="s">
        <v>47</v>
      </c>
      <c r="X30" s="45">
        <v>685007.22</v>
      </c>
      <c r="Y30" s="43" t="s">
        <v>47</v>
      </c>
      <c r="Z30" s="44" t="s">
        <v>47</v>
      </c>
      <c r="AA30" s="59">
        <f>X30/9*12</f>
        <v>913342.96</v>
      </c>
      <c r="AB30" s="47">
        <f t="shared" si="0"/>
        <v>91.334295999999995</v>
      </c>
    </row>
    <row r="31" spans="1:28" x14ac:dyDescent="0.25">
      <c r="A31" s="54" t="s">
        <v>95</v>
      </c>
      <c r="B31" s="55" t="s">
        <v>45</v>
      </c>
      <c r="C31" s="56" t="s">
        <v>96</v>
      </c>
      <c r="D31" s="43" t="s">
        <v>47</v>
      </c>
      <c r="E31" s="43" t="s">
        <v>47</v>
      </c>
      <c r="F31" s="43" t="s">
        <v>47</v>
      </c>
      <c r="G31" s="43" t="s">
        <v>47</v>
      </c>
      <c r="H31" s="43" t="s">
        <v>47</v>
      </c>
      <c r="I31" s="43" t="s">
        <v>47</v>
      </c>
      <c r="J31" s="43" t="s">
        <v>47</v>
      </c>
      <c r="K31" s="43" t="s">
        <v>47</v>
      </c>
      <c r="L31" s="43" t="s">
        <v>47</v>
      </c>
      <c r="M31" s="43">
        <v>1301000</v>
      </c>
      <c r="N31" s="43" t="s">
        <v>47</v>
      </c>
      <c r="O31" s="44" t="s">
        <v>47</v>
      </c>
      <c r="P31" s="43" t="s">
        <v>47</v>
      </c>
      <c r="Q31" s="43" t="s">
        <v>47</v>
      </c>
      <c r="R31" s="43" t="s">
        <v>47</v>
      </c>
      <c r="S31" s="43" t="s">
        <v>47</v>
      </c>
      <c r="T31" s="43" t="s">
        <v>47</v>
      </c>
      <c r="U31" s="43" t="s">
        <v>47</v>
      </c>
      <c r="V31" s="43" t="s">
        <v>47</v>
      </c>
      <c r="W31" s="43" t="s">
        <v>47</v>
      </c>
      <c r="X31" s="45">
        <v>197827.17</v>
      </c>
      <c r="Y31" s="43" t="s">
        <v>47</v>
      </c>
      <c r="Z31" s="44" t="s">
        <v>47</v>
      </c>
      <c r="AA31" s="59">
        <f>AA32</f>
        <v>700000</v>
      </c>
      <c r="AB31" s="47">
        <f t="shared" si="0"/>
        <v>53.804765564950038</v>
      </c>
    </row>
    <row r="32" spans="1:28" ht="23.25" x14ac:dyDescent="0.25">
      <c r="A32" s="54" t="s">
        <v>97</v>
      </c>
      <c r="B32" s="55" t="s">
        <v>45</v>
      </c>
      <c r="C32" s="56" t="s">
        <v>98</v>
      </c>
      <c r="D32" s="43" t="s">
        <v>47</v>
      </c>
      <c r="E32" s="43" t="s">
        <v>47</v>
      </c>
      <c r="F32" s="43" t="s">
        <v>47</v>
      </c>
      <c r="G32" s="43" t="s">
        <v>47</v>
      </c>
      <c r="H32" s="43" t="s">
        <v>47</v>
      </c>
      <c r="I32" s="43" t="s">
        <v>47</v>
      </c>
      <c r="J32" s="43" t="s">
        <v>47</v>
      </c>
      <c r="K32" s="43" t="s">
        <v>47</v>
      </c>
      <c r="L32" s="43" t="s">
        <v>47</v>
      </c>
      <c r="M32" s="43">
        <v>1301000</v>
      </c>
      <c r="N32" s="43" t="s">
        <v>47</v>
      </c>
      <c r="O32" s="44" t="s">
        <v>47</v>
      </c>
      <c r="P32" s="43" t="s">
        <v>47</v>
      </c>
      <c r="Q32" s="43" t="s">
        <v>47</v>
      </c>
      <c r="R32" s="43" t="s">
        <v>47</v>
      </c>
      <c r="S32" s="43" t="s">
        <v>47</v>
      </c>
      <c r="T32" s="43" t="s">
        <v>47</v>
      </c>
      <c r="U32" s="43" t="s">
        <v>47</v>
      </c>
      <c r="V32" s="43" t="s">
        <v>47</v>
      </c>
      <c r="W32" s="43" t="s">
        <v>47</v>
      </c>
      <c r="X32" s="45">
        <v>197827.17</v>
      </c>
      <c r="Y32" s="43" t="s">
        <v>47</v>
      </c>
      <c r="Z32" s="44" t="s">
        <v>47</v>
      </c>
      <c r="AA32" s="59">
        <v>700000</v>
      </c>
      <c r="AB32" s="47">
        <f t="shared" si="0"/>
        <v>53.804765564950038</v>
      </c>
    </row>
    <row r="33" spans="1:28" ht="34.5" x14ac:dyDescent="0.25">
      <c r="A33" s="54" t="s">
        <v>99</v>
      </c>
      <c r="B33" s="55" t="s">
        <v>45</v>
      </c>
      <c r="C33" s="56" t="s">
        <v>100</v>
      </c>
      <c r="D33" s="43" t="s">
        <v>47</v>
      </c>
      <c r="E33" s="43" t="s">
        <v>47</v>
      </c>
      <c r="F33" s="43" t="s">
        <v>47</v>
      </c>
      <c r="G33" s="43" t="s">
        <v>47</v>
      </c>
      <c r="H33" s="43" t="s">
        <v>47</v>
      </c>
      <c r="I33" s="43" t="s">
        <v>47</v>
      </c>
      <c r="J33" s="43" t="s">
        <v>47</v>
      </c>
      <c r="K33" s="43" t="s">
        <v>47</v>
      </c>
      <c r="L33" s="43" t="s">
        <v>47</v>
      </c>
      <c r="M33" s="43">
        <v>1510300.63</v>
      </c>
      <c r="N33" s="43" t="s">
        <v>47</v>
      </c>
      <c r="O33" s="44" t="s">
        <v>47</v>
      </c>
      <c r="P33" s="43" t="s">
        <v>47</v>
      </c>
      <c r="Q33" s="43" t="s">
        <v>47</v>
      </c>
      <c r="R33" s="43" t="s">
        <v>47</v>
      </c>
      <c r="S33" s="43" t="s">
        <v>47</v>
      </c>
      <c r="T33" s="43" t="s">
        <v>47</v>
      </c>
      <c r="U33" s="43" t="s">
        <v>47</v>
      </c>
      <c r="V33" s="43" t="s">
        <v>47</v>
      </c>
      <c r="W33" s="43" t="s">
        <v>47</v>
      </c>
      <c r="X33" s="45">
        <v>807358.33</v>
      </c>
      <c r="Y33" s="43" t="s">
        <v>47</v>
      </c>
      <c r="Z33" s="44" t="s">
        <v>47</v>
      </c>
      <c r="AA33" s="59">
        <f>AA34+AA39</f>
        <v>1186639.83</v>
      </c>
      <c r="AB33" s="47">
        <f t="shared" si="0"/>
        <v>78.569776535152485</v>
      </c>
    </row>
    <row r="34" spans="1:28" ht="68.25" x14ac:dyDescent="0.25">
      <c r="A34" s="54" t="s">
        <v>101</v>
      </c>
      <c r="B34" s="55" t="s">
        <v>45</v>
      </c>
      <c r="C34" s="56" t="s">
        <v>102</v>
      </c>
      <c r="D34" s="43" t="s">
        <v>47</v>
      </c>
      <c r="E34" s="43" t="s">
        <v>47</v>
      </c>
      <c r="F34" s="43" t="s">
        <v>47</v>
      </c>
      <c r="G34" s="43" t="s">
        <v>47</v>
      </c>
      <c r="H34" s="43" t="s">
        <v>47</v>
      </c>
      <c r="I34" s="43" t="s">
        <v>47</v>
      </c>
      <c r="J34" s="43" t="s">
        <v>47</v>
      </c>
      <c r="K34" s="43" t="s">
        <v>47</v>
      </c>
      <c r="L34" s="43" t="s">
        <v>47</v>
      </c>
      <c r="M34" s="43">
        <v>250000</v>
      </c>
      <c r="N34" s="43" t="s">
        <v>47</v>
      </c>
      <c r="O34" s="44" t="s">
        <v>47</v>
      </c>
      <c r="P34" s="43" t="s">
        <v>47</v>
      </c>
      <c r="Q34" s="43" t="s">
        <v>47</v>
      </c>
      <c r="R34" s="43" t="s">
        <v>47</v>
      </c>
      <c r="S34" s="43" t="s">
        <v>47</v>
      </c>
      <c r="T34" s="43" t="s">
        <v>47</v>
      </c>
      <c r="U34" s="43" t="s">
        <v>47</v>
      </c>
      <c r="V34" s="43" t="s">
        <v>47</v>
      </c>
      <c r="W34" s="43" t="s">
        <v>47</v>
      </c>
      <c r="X34" s="45">
        <v>155601.1</v>
      </c>
      <c r="Y34" s="43" t="s">
        <v>47</v>
      </c>
      <c r="Z34" s="44" t="s">
        <v>47</v>
      </c>
      <c r="AA34" s="59">
        <f>AA35+AA37</f>
        <v>245212.72</v>
      </c>
      <c r="AB34" s="47">
        <f t="shared" si="0"/>
        <v>98.085087999999999</v>
      </c>
    </row>
    <row r="35" spans="1:28" ht="57" x14ac:dyDescent="0.25">
      <c r="A35" s="54" t="s">
        <v>103</v>
      </c>
      <c r="B35" s="55" t="s">
        <v>45</v>
      </c>
      <c r="C35" s="56" t="s">
        <v>104</v>
      </c>
      <c r="D35" s="43" t="s">
        <v>47</v>
      </c>
      <c r="E35" s="43" t="s">
        <v>47</v>
      </c>
      <c r="F35" s="43" t="s">
        <v>47</v>
      </c>
      <c r="G35" s="43" t="s">
        <v>47</v>
      </c>
      <c r="H35" s="43" t="s">
        <v>47</v>
      </c>
      <c r="I35" s="43" t="s">
        <v>47</v>
      </c>
      <c r="J35" s="43" t="s">
        <v>47</v>
      </c>
      <c r="K35" s="43" t="s">
        <v>47</v>
      </c>
      <c r="L35" s="43" t="s">
        <v>47</v>
      </c>
      <c r="M35" s="43">
        <v>250000</v>
      </c>
      <c r="N35" s="43" t="s">
        <v>47</v>
      </c>
      <c r="O35" s="44" t="s">
        <v>47</v>
      </c>
      <c r="P35" s="43" t="s">
        <v>47</v>
      </c>
      <c r="Q35" s="43" t="s">
        <v>47</v>
      </c>
      <c r="R35" s="43" t="s">
        <v>47</v>
      </c>
      <c r="S35" s="43" t="s">
        <v>47</v>
      </c>
      <c r="T35" s="43" t="s">
        <v>47</v>
      </c>
      <c r="U35" s="43" t="s">
        <v>47</v>
      </c>
      <c r="V35" s="43" t="s">
        <v>47</v>
      </c>
      <c r="W35" s="43" t="s">
        <v>47</v>
      </c>
      <c r="X35" s="45">
        <v>160388.38</v>
      </c>
      <c r="Y35" s="43" t="s">
        <v>47</v>
      </c>
      <c r="Z35" s="44" t="s">
        <v>47</v>
      </c>
      <c r="AA35" s="59">
        <f>AA36</f>
        <v>250000</v>
      </c>
      <c r="AB35" s="47">
        <f t="shared" si="0"/>
        <v>100</v>
      </c>
    </row>
    <row r="36" spans="1:28" ht="68.25" x14ac:dyDescent="0.25">
      <c r="A36" s="54" t="s">
        <v>105</v>
      </c>
      <c r="B36" s="55" t="s">
        <v>45</v>
      </c>
      <c r="C36" s="56" t="s">
        <v>106</v>
      </c>
      <c r="D36" s="43" t="s">
        <v>47</v>
      </c>
      <c r="E36" s="43" t="s">
        <v>47</v>
      </c>
      <c r="F36" s="43" t="s">
        <v>47</v>
      </c>
      <c r="G36" s="43" t="s">
        <v>47</v>
      </c>
      <c r="H36" s="43" t="s">
        <v>47</v>
      </c>
      <c r="I36" s="43" t="s">
        <v>47</v>
      </c>
      <c r="J36" s="43" t="s">
        <v>47</v>
      </c>
      <c r="K36" s="43" t="s">
        <v>47</v>
      </c>
      <c r="L36" s="43" t="s">
        <v>47</v>
      </c>
      <c r="M36" s="43">
        <v>250000</v>
      </c>
      <c r="N36" s="43" t="s">
        <v>47</v>
      </c>
      <c r="O36" s="44" t="s">
        <v>47</v>
      </c>
      <c r="P36" s="43" t="s">
        <v>47</v>
      </c>
      <c r="Q36" s="43" t="s">
        <v>47</v>
      </c>
      <c r="R36" s="43" t="s">
        <v>47</v>
      </c>
      <c r="S36" s="43" t="s">
        <v>47</v>
      </c>
      <c r="T36" s="43" t="s">
        <v>47</v>
      </c>
      <c r="U36" s="43" t="s">
        <v>47</v>
      </c>
      <c r="V36" s="43" t="s">
        <v>47</v>
      </c>
      <c r="W36" s="43" t="s">
        <v>47</v>
      </c>
      <c r="X36" s="45">
        <v>160388.38</v>
      </c>
      <c r="Y36" s="43" t="s">
        <v>47</v>
      </c>
      <c r="Z36" s="44" t="s">
        <v>47</v>
      </c>
      <c r="AA36" s="59">
        <v>250000</v>
      </c>
      <c r="AB36" s="47">
        <f t="shared" si="0"/>
        <v>100</v>
      </c>
    </row>
    <row r="37" spans="1:28" ht="68.25" x14ac:dyDescent="0.25">
      <c r="A37" s="54" t="s">
        <v>107</v>
      </c>
      <c r="B37" s="55" t="s">
        <v>45</v>
      </c>
      <c r="C37" s="56" t="s">
        <v>108</v>
      </c>
      <c r="D37" s="43" t="s">
        <v>47</v>
      </c>
      <c r="E37" s="43" t="s">
        <v>47</v>
      </c>
      <c r="F37" s="43" t="s">
        <v>47</v>
      </c>
      <c r="G37" s="43" t="s">
        <v>47</v>
      </c>
      <c r="H37" s="43" t="s">
        <v>47</v>
      </c>
      <c r="I37" s="43" t="s">
        <v>47</v>
      </c>
      <c r="J37" s="43" t="s">
        <v>47</v>
      </c>
      <c r="K37" s="43" t="s">
        <v>47</v>
      </c>
      <c r="L37" s="43" t="s">
        <v>47</v>
      </c>
      <c r="M37" s="43" t="s">
        <v>47</v>
      </c>
      <c r="N37" s="43" t="s">
        <v>47</v>
      </c>
      <c r="O37" s="44" t="s">
        <v>47</v>
      </c>
      <c r="P37" s="43" t="s">
        <v>47</v>
      </c>
      <c r="Q37" s="43" t="s">
        <v>47</v>
      </c>
      <c r="R37" s="43" t="s">
        <v>47</v>
      </c>
      <c r="S37" s="43" t="s">
        <v>47</v>
      </c>
      <c r="T37" s="43" t="s">
        <v>47</v>
      </c>
      <c r="U37" s="43" t="s">
        <v>47</v>
      </c>
      <c r="V37" s="43" t="s">
        <v>47</v>
      </c>
      <c r="W37" s="43" t="s">
        <v>47</v>
      </c>
      <c r="X37" s="45">
        <v>-4787.28</v>
      </c>
      <c r="Y37" s="43" t="s">
        <v>47</v>
      </c>
      <c r="Z37" s="44" t="s">
        <v>47</v>
      </c>
      <c r="AA37" s="59">
        <f>AA38</f>
        <v>-4787.28</v>
      </c>
      <c r="AB37" s="47"/>
    </row>
    <row r="38" spans="1:28" ht="57" x14ac:dyDescent="0.25">
      <c r="A38" s="54" t="s">
        <v>109</v>
      </c>
      <c r="B38" s="55" t="s">
        <v>45</v>
      </c>
      <c r="C38" s="56" t="s">
        <v>110</v>
      </c>
      <c r="D38" s="43" t="s">
        <v>47</v>
      </c>
      <c r="E38" s="43" t="s">
        <v>47</v>
      </c>
      <c r="F38" s="43" t="s">
        <v>47</v>
      </c>
      <c r="G38" s="43" t="s">
        <v>47</v>
      </c>
      <c r="H38" s="43" t="s">
        <v>47</v>
      </c>
      <c r="I38" s="43" t="s">
        <v>47</v>
      </c>
      <c r="J38" s="43" t="s">
        <v>47</v>
      </c>
      <c r="K38" s="43" t="s">
        <v>47</v>
      </c>
      <c r="L38" s="43" t="s">
        <v>47</v>
      </c>
      <c r="M38" s="43" t="s">
        <v>47</v>
      </c>
      <c r="N38" s="43" t="s">
        <v>47</v>
      </c>
      <c r="O38" s="44" t="s">
        <v>47</v>
      </c>
      <c r="P38" s="43" t="s">
        <v>47</v>
      </c>
      <c r="Q38" s="43" t="s">
        <v>47</v>
      </c>
      <c r="R38" s="43" t="s">
        <v>47</v>
      </c>
      <c r="S38" s="43" t="s">
        <v>47</v>
      </c>
      <c r="T38" s="43" t="s">
        <v>47</v>
      </c>
      <c r="U38" s="43" t="s">
        <v>47</v>
      </c>
      <c r="V38" s="43" t="s">
        <v>47</v>
      </c>
      <c r="W38" s="43" t="s">
        <v>47</v>
      </c>
      <c r="X38" s="45">
        <v>-4787.28</v>
      </c>
      <c r="Y38" s="43" t="s">
        <v>47</v>
      </c>
      <c r="Z38" s="44" t="s">
        <v>47</v>
      </c>
      <c r="AA38" s="59">
        <v>-4787.28</v>
      </c>
      <c r="AB38" s="47"/>
    </row>
    <row r="39" spans="1:28" ht="68.25" x14ac:dyDescent="0.25">
      <c r="A39" s="54" t="s">
        <v>111</v>
      </c>
      <c r="B39" s="55" t="s">
        <v>45</v>
      </c>
      <c r="C39" s="56" t="s">
        <v>112</v>
      </c>
      <c r="D39" s="43" t="s">
        <v>47</v>
      </c>
      <c r="E39" s="43" t="s">
        <v>47</v>
      </c>
      <c r="F39" s="43" t="s">
        <v>47</v>
      </c>
      <c r="G39" s="43" t="s">
        <v>47</v>
      </c>
      <c r="H39" s="43" t="s">
        <v>47</v>
      </c>
      <c r="I39" s="43" t="s">
        <v>47</v>
      </c>
      <c r="J39" s="43" t="s">
        <v>47</v>
      </c>
      <c r="K39" s="43" t="s">
        <v>47</v>
      </c>
      <c r="L39" s="43" t="s">
        <v>47</v>
      </c>
      <c r="M39" s="43">
        <v>1260300.6299999999</v>
      </c>
      <c r="N39" s="43" t="s">
        <v>47</v>
      </c>
      <c r="O39" s="44" t="s">
        <v>47</v>
      </c>
      <c r="P39" s="43" t="s">
        <v>47</v>
      </c>
      <c r="Q39" s="43" t="s">
        <v>47</v>
      </c>
      <c r="R39" s="43" t="s">
        <v>47</v>
      </c>
      <c r="S39" s="43" t="s">
        <v>47</v>
      </c>
      <c r="T39" s="43" t="s">
        <v>47</v>
      </c>
      <c r="U39" s="43" t="s">
        <v>47</v>
      </c>
      <c r="V39" s="43" t="s">
        <v>47</v>
      </c>
      <c r="W39" s="43" t="s">
        <v>47</v>
      </c>
      <c r="X39" s="45">
        <v>651757.23</v>
      </c>
      <c r="Y39" s="43" t="s">
        <v>47</v>
      </c>
      <c r="Z39" s="44" t="s">
        <v>47</v>
      </c>
      <c r="AA39" s="59">
        <f>AA40</f>
        <v>941427.11</v>
      </c>
      <c r="AB39" s="47">
        <f t="shared" si="0"/>
        <v>74.69861456785911</v>
      </c>
    </row>
    <row r="40" spans="1:28" ht="68.25" x14ac:dyDescent="0.25">
      <c r="A40" s="54" t="s">
        <v>113</v>
      </c>
      <c r="B40" s="55" t="s">
        <v>45</v>
      </c>
      <c r="C40" s="56" t="s">
        <v>114</v>
      </c>
      <c r="D40" s="43" t="s">
        <v>47</v>
      </c>
      <c r="E40" s="43" t="s">
        <v>47</v>
      </c>
      <c r="F40" s="43" t="s">
        <v>47</v>
      </c>
      <c r="G40" s="43" t="s">
        <v>47</v>
      </c>
      <c r="H40" s="43" t="s">
        <v>47</v>
      </c>
      <c r="I40" s="43" t="s">
        <v>47</v>
      </c>
      <c r="J40" s="43" t="s">
        <v>47</v>
      </c>
      <c r="K40" s="43" t="s">
        <v>47</v>
      </c>
      <c r="L40" s="43" t="s">
        <v>47</v>
      </c>
      <c r="M40" s="43">
        <v>1260300.6299999999</v>
      </c>
      <c r="N40" s="43" t="s">
        <v>47</v>
      </c>
      <c r="O40" s="44" t="s">
        <v>47</v>
      </c>
      <c r="P40" s="43" t="s">
        <v>47</v>
      </c>
      <c r="Q40" s="43" t="s">
        <v>47</v>
      </c>
      <c r="R40" s="43" t="s">
        <v>47</v>
      </c>
      <c r="S40" s="43" t="s">
        <v>47</v>
      </c>
      <c r="T40" s="43" t="s">
        <v>47</v>
      </c>
      <c r="U40" s="43" t="s">
        <v>47</v>
      </c>
      <c r="V40" s="43" t="s">
        <v>47</v>
      </c>
      <c r="W40" s="43" t="s">
        <v>47</v>
      </c>
      <c r="X40" s="45">
        <v>651757.23</v>
      </c>
      <c r="Y40" s="43" t="s">
        <v>47</v>
      </c>
      <c r="Z40" s="44" t="s">
        <v>47</v>
      </c>
      <c r="AA40" s="59">
        <f>AA41</f>
        <v>941427.11</v>
      </c>
      <c r="AB40" s="47">
        <f t="shared" si="0"/>
        <v>74.69861456785911</v>
      </c>
    </row>
    <row r="41" spans="1:28" ht="68.25" x14ac:dyDescent="0.25">
      <c r="A41" s="54" t="s">
        <v>115</v>
      </c>
      <c r="B41" s="55" t="s">
        <v>45</v>
      </c>
      <c r="C41" s="56" t="s">
        <v>116</v>
      </c>
      <c r="D41" s="43" t="s">
        <v>47</v>
      </c>
      <c r="E41" s="43" t="s">
        <v>47</v>
      </c>
      <c r="F41" s="43" t="s">
        <v>47</v>
      </c>
      <c r="G41" s="43" t="s">
        <v>47</v>
      </c>
      <c r="H41" s="43" t="s">
        <v>47</v>
      </c>
      <c r="I41" s="43" t="s">
        <v>47</v>
      </c>
      <c r="J41" s="43" t="s">
        <v>47</v>
      </c>
      <c r="K41" s="43" t="s">
        <v>47</v>
      </c>
      <c r="L41" s="43" t="s">
        <v>47</v>
      </c>
      <c r="M41" s="43">
        <v>1260300.6299999999</v>
      </c>
      <c r="N41" s="43" t="s">
        <v>47</v>
      </c>
      <c r="O41" s="44" t="s">
        <v>47</v>
      </c>
      <c r="P41" s="43" t="s">
        <v>47</v>
      </c>
      <c r="Q41" s="43" t="s">
        <v>47</v>
      </c>
      <c r="R41" s="43" t="s">
        <v>47</v>
      </c>
      <c r="S41" s="43" t="s">
        <v>47</v>
      </c>
      <c r="T41" s="43" t="s">
        <v>47</v>
      </c>
      <c r="U41" s="43" t="s">
        <v>47</v>
      </c>
      <c r="V41" s="43" t="s">
        <v>47</v>
      </c>
      <c r="W41" s="43" t="s">
        <v>47</v>
      </c>
      <c r="X41" s="45">
        <v>651757.23</v>
      </c>
      <c r="Y41" s="43" t="s">
        <v>47</v>
      </c>
      <c r="Z41" s="44" t="s">
        <v>47</v>
      </c>
      <c r="AA41" s="59">
        <f>X41/9*13</f>
        <v>941427.11</v>
      </c>
      <c r="AB41" s="47">
        <f t="shared" si="0"/>
        <v>74.69861456785911</v>
      </c>
    </row>
    <row r="42" spans="1:28" ht="23.25" x14ac:dyDescent="0.25">
      <c r="A42" s="54" t="s">
        <v>117</v>
      </c>
      <c r="B42" s="55" t="s">
        <v>45</v>
      </c>
      <c r="C42" s="56" t="s">
        <v>118</v>
      </c>
      <c r="D42" s="43" t="s">
        <v>47</v>
      </c>
      <c r="E42" s="43" t="s">
        <v>47</v>
      </c>
      <c r="F42" s="43" t="s">
        <v>47</v>
      </c>
      <c r="G42" s="43" t="s">
        <v>47</v>
      </c>
      <c r="H42" s="43" t="s">
        <v>47</v>
      </c>
      <c r="I42" s="43" t="s">
        <v>47</v>
      </c>
      <c r="J42" s="43" t="s">
        <v>47</v>
      </c>
      <c r="K42" s="43" t="s">
        <v>47</v>
      </c>
      <c r="L42" s="43" t="s">
        <v>47</v>
      </c>
      <c r="M42" s="43">
        <v>19000000</v>
      </c>
      <c r="N42" s="43" t="s">
        <v>47</v>
      </c>
      <c r="O42" s="44" t="s">
        <v>47</v>
      </c>
      <c r="P42" s="43" t="s">
        <v>47</v>
      </c>
      <c r="Q42" s="43" t="s">
        <v>47</v>
      </c>
      <c r="R42" s="43" t="s">
        <v>47</v>
      </c>
      <c r="S42" s="43" t="s">
        <v>47</v>
      </c>
      <c r="T42" s="43" t="s">
        <v>47</v>
      </c>
      <c r="U42" s="43" t="s">
        <v>47</v>
      </c>
      <c r="V42" s="43" t="s">
        <v>47</v>
      </c>
      <c r="W42" s="43" t="s">
        <v>47</v>
      </c>
      <c r="X42" s="45">
        <v>497456.85</v>
      </c>
      <c r="Y42" s="43" t="s">
        <v>47</v>
      </c>
      <c r="Z42" s="44" t="s">
        <v>47</v>
      </c>
      <c r="AA42" s="59">
        <f>AA43+AA46</f>
        <v>3497456.85</v>
      </c>
      <c r="AB42" s="47">
        <f t="shared" si="0"/>
        <v>18.407667631578949</v>
      </c>
    </row>
    <row r="43" spans="1:28" ht="68.25" x14ac:dyDescent="0.25">
      <c r="A43" s="54" t="s">
        <v>119</v>
      </c>
      <c r="B43" s="55" t="s">
        <v>45</v>
      </c>
      <c r="C43" s="56" t="s">
        <v>120</v>
      </c>
      <c r="D43" s="43" t="s">
        <v>47</v>
      </c>
      <c r="E43" s="43" t="s">
        <v>47</v>
      </c>
      <c r="F43" s="43" t="s">
        <v>47</v>
      </c>
      <c r="G43" s="43" t="s">
        <v>47</v>
      </c>
      <c r="H43" s="43" t="s">
        <v>47</v>
      </c>
      <c r="I43" s="43" t="s">
        <v>47</v>
      </c>
      <c r="J43" s="43" t="s">
        <v>47</v>
      </c>
      <c r="K43" s="43" t="s">
        <v>47</v>
      </c>
      <c r="L43" s="43" t="s">
        <v>47</v>
      </c>
      <c r="M43" s="43">
        <v>18900000</v>
      </c>
      <c r="N43" s="43" t="s">
        <v>47</v>
      </c>
      <c r="O43" s="44" t="s">
        <v>47</v>
      </c>
      <c r="P43" s="43" t="s">
        <v>47</v>
      </c>
      <c r="Q43" s="43" t="s">
        <v>47</v>
      </c>
      <c r="R43" s="43" t="s">
        <v>47</v>
      </c>
      <c r="S43" s="43" t="s">
        <v>47</v>
      </c>
      <c r="T43" s="43" t="s">
        <v>47</v>
      </c>
      <c r="U43" s="43" t="s">
        <v>47</v>
      </c>
      <c r="V43" s="43" t="s">
        <v>47</v>
      </c>
      <c r="W43" s="43" t="s">
        <v>47</v>
      </c>
      <c r="X43" s="45">
        <v>375000</v>
      </c>
      <c r="Y43" s="43" t="s">
        <v>47</v>
      </c>
      <c r="Z43" s="44" t="s">
        <v>47</v>
      </c>
      <c r="AA43" s="59">
        <f>AA44</f>
        <v>3375000</v>
      </c>
      <c r="AB43" s="47">
        <f t="shared" si="0"/>
        <v>17.857142857142858</v>
      </c>
    </row>
    <row r="44" spans="1:28" ht="79.5" x14ac:dyDescent="0.25">
      <c r="A44" s="54" t="s">
        <v>121</v>
      </c>
      <c r="B44" s="55" t="s">
        <v>45</v>
      </c>
      <c r="C44" s="56" t="s">
        <v>122</v>
      </c>
      <c r="D44" s="43" t="s">
        <v>47</v>
      </c>
      <c r="E44" s="43" t="s">
        <v>47</v>
      </c>
      <c r="F44" s="43" t="s">
        <v>47</v>
      </c>
      <c r="G44" s="43" t="s">
        <v>47</v>
      </c>
      <c r="H44" s="43" t="s">
        <v>47</v>
      </c>
      <c r="I44" s="43" t="s">
        <v>47</v>
      </c>
      <c r="J44" s="43" t="s">
        <v>47</v>
      </c>
      <c r="K44" s="43" t="s">
        <v>47</v>
      </c>
      <c r="L44" s="43" t="s">
        <v>47</v>
      </c>
      <c r="M44" s="43">
        <v>18900000</v>
      </c>
      <c r="N44" s="43" t="s">
        <v>47</v>
      </c>
      <c r="O44" s="44" t="s">
        <v>47</v>
      </c>
      <c r="P44" s="43" t="s">
        <v>47</v>
      </c>
      <c r="Q44" s="43" t="s">
        <v>47</v>
      </c>
      <c r="R44" s="43" t="s">
        <v>47</v>
      </c>
      <c r="S44" s="43" t="s">
        <v>47</v>
      </c>
      <c r="T44" s="43" t="s">
        <v>47</v>
      </c>
      <c r="U44" s="43" t="s">
        <v>47</v>
      </c>
      <c r="V44" s="43" t="s">
        <v>47</v>
      </c>
      <c r="W44" s="43" t="s">
        <v>47</v>
      </c>
      <c r="X44" s="45">
        <v>375000</v>
      </c>
      <c r="Y44" s="43" t="s">
        <v>47</v>
      </c>
      <c r="Z44" s="44" t="s">
        <v>47</v>
      </c>
      <c r="AA44" s="59">
        <f>AA45</f>
        <v>3375000</v>
      </c>
      <c r="AB44" s="47">
        <f t="shared" si="0"/>
        <v>17.857142857142858</v>
      </c>
    </row>
    <row r="45" spans="1:28" ht="68.25" x14ac:dyDescent="0.25">
      <c r="A45" s="54" t="s">
        <v>123</v>
      </c>
      <c r="B45" s="55" t="s">
        <v>45</v>
      </c>
      <c r="C45" s="56" t="s">
        <v>124</v>
      </c>
      <c r="D45" s="43" t="s">
        <v>47</v>
      </c>
      <c r="E45" s="43" t="s">
        <v>47</v>
      </c>
      <c r="F45" s="43" t="s">
        <v>47</v>
      </c>
      <c r="G45" s="43" t="s">
        <v>47</v>
      </c>
      <c r="H45" s="43" t="s">
        <v>47</v>
      </c>
      <c r="I45" s="43" t="s">
        <v>47</v>
      </c>
      <c r="J45" s="43" t="s">
        <v>47</v>
      </c>
      <c r="K45" s="43" t="s">
        <v>47</v>
      </c>
      <c r="L45" s="43" t="s">
        <v>47</v>
      </c>
      <c r="M45" s="43">
        <v>18900000</v>
      </c>
      <c r="N45" s="43" t="s">
        <v>47</v>
      </c>
      <c r="O45" s="44" t="s">
        <v>47</v>
      </c>
      <c r="P45" s="43" t="s">
        <v>47</v>
      </c>
      <c r="Q45" s="43" t="s">
        <v>47</v>
      </c>
      <c r="R45" s="43" t="s">
        <v>47</v>
      </c>
      <c r="S45" s="43" t="s">
        <v>47</v>
      </c>
      <c r="T45" s="43" t="s">
        <v>47</v>
      </c>
      <c r="U45" s="43" t="s">
        <v>47</v>
      </c>
      <c r="V45" s="43" t="s">
        <v>47</v>
      </c>
      <c r="W45" s="43" t="s">
        <v>47</v>
      </c>
      <c r="X45" s="45">
        <v>375000</v>
      </c>
      <c r="Y45" s="43" t="s">
        <v>47</v>
      </c>
      <c r="Z45" s="44" t="s">
        <v>47</v>
      </c>
      <c r="AA45" s="59">
        <v>3375000</v>
      </c>
      <c r="AB45" s="47">
        <f t="shared" si="0"/>
        <v>17.857142857142858</v>
      </c>
    </row>
    <row r="46" spans="1:28" ht="23.25" x14ac:dyDescent="0.25">
      <c r="A46" s="54" t="s">
        <v>125</v>
      </c>
      <c r="B46" s="55" t="s">
        <v>45</v>
      </c>
      <c r="C46" s="56" t="s">
        <v>126</v>
      </c>
      <c r="D46" s="43" t="s">
        <v>47</v>
      </c>
      <c r="E46" s="43" t="s">
        <v>47</v>
      </c>
      <c r="F46" s="43" t="s">
        <v>47</v>
      </c>
      <c r="G46" s="43" t="s">
        <v>47</v>
      </c>
      <c r="H46" s="43" t="s">
        <v>47</v>
      </c>
      <c r="I46" s="43" t="s">
        <v>47</v>
      </c>
      <c r="J46" s="43" t="s">
        <v>47</v>
      </c>
      <c r="K46" s="43" t="s">
        <v>47</v>
      </c>
      <c r="L46" s="43" t="s">
        <v>47</v>
      </c>
      <c r="M46" s="43">
        <v>100000</v>
      </c>
      <c r="N46" s="43" t="s">
        <v>47</v>
      </c>
      <c r="O46" s="44" t="s">
        <v>47</v>
      </c>
      <c r="P46" s="43" t="s">
        <v>47</v>
      </c>
      <c r="Q46" s="43" t="s">
        <v>47</v>
      </c>
      <c r="R46" s="43" t="s">
        <v>47</v>
      </c>
      <c r="S46" s="43" t="s">
        <v>47</v>
      </c>
      <c r="T46" s="43" t="s">
        <v>47</v>
      </c>
      <c r="U46" s="43" t="s">
        <v>47</v>
      </c>
      <c r="V46" s="43" t="s">
        <v>47</v>
      </c>
      <c r="W46" s="43" t="s">
        <v>47</v>
      </c>
      <c r="X46" s="45">
        <v>122456.85</v>
      </c>
      <c r="Y46" s="43" t="s">
        <v>47</v>
      </c>
      <c r="Z46" s="44" t="s">
        <v>47</v>
      </c>
      <c r="AA46" s="59">
        <f>AA47</f>
        <v>122456.85</v>
      </c>
      <c r="AB46" s="47">
        <f t="shared" si="0"/>
        <v>122.45685</v>
      </c>
    </row>
    <row r="47" spans="1:28" ht="23.25" x14ac:dyDescent="0.25">
      <c r="A47" s="54" t="s">
        <v>127</v>
      </c>
      <c r="B47" s="55" t="s">
        <v>45</v>
      </c>
      <c r="C47" s="56" t="s">
        <v>128</v>
      </c>
      <c r="D47" s="43" t="s">
        <v>47</v>
      </c>
      <c r="E47" s="43" t="s">
        <v>47</v>
      </c>
      <c r="F47" s="43" t="s">
        <v>47</v>
      </c>
      <c r="G47" s="43" t="s">
        <v>47</v>
      </c>
      <c r="H47" s="43" t="s">
        <v>47</v>
      </c>
      <c r="I47" s="43" t="s">
        <v>47</v>
      </c>
      <c r="J47" s="43" t="s">
        <v>47</v>
      </c>
      <c r="K47" s="43" t="s">
        <v>47</v>
      </c>
      <c r="L47" s="43" t="s">
        <v>47</v>
      </c>
      <c r="M47" s="43">
        <v>100000</v>
      </c>
      <c r="N47" s="43" t="s">
        <v>47</v>
      </c>
      <c r="O47" s="44" t="s">
        <v>47</v>
      </c>
      <c r="P47" s="43" t="s">
        <v>47</v>
      </c>
      <c r="Q47" s="43" t="s">
        <v>47</v>
      </c>
      <c r="R47" s="43" t="s">
        <v>47</v>
      </c>
      <c r="S47" s="43" t="s">
        <v>47</v>
      </c>
      <c r="T47" s="43" t="s">
        <v>47</v>
      </c>
      <c r="U47" s="43" t="s">
        <v>47</v>
      </c>
      <c r="V47" s="43" t="s">
        <v>47</v>
      </c>
      <c r="W47" s="43" t="s">
        <v>47</v>
      </c>
      <c r="X47" s="45">
        <v>122456.85</v>
      </c>
      <c r="Y47" s="43" t="s">
        <v>47</v>
      </c>
      <c r="Z47" s="44" t="s">
        <v>47</v>
      </c>
      <c r="AA47" s="59">
        <f>AA48</f>
        <v>122456.85</v>
      </c>
      <c r="AB47" s="47">
        <f t="shared" si="0"/>
        <v>122.45685</v>
      </c>
    </row>
    <row r="48" spans="1:28" ht="34.5" x14ac:dyDescent="0.25">
      <c r="A48" s="54" t="s">
        <v>129</v>
      </c>
      <c r="B48" s="55" t="s">
        <v>45</v>
      </c>
      <c r="C48" s="56" t="s">
        <v>130</v>
      </c>
      <c r="D48" s="43" t="s">
        <v>47</v>
      </c>
      <c r="E48" s="43" t="s">
        <v>47</v>
      </c>
      <c r="F48" s="43" t="s">
        <v>47</v>
      </c>
      <c r="G48" s="43" t="s">
        <v>47</v>
      </c>
      <c r="H48" s="43" t="s">
        <v>47</v>
      </c>
      <c r="I48" s="43" t="s">
        <v>47</v>
      </c>
      <c r="J48" s="43" t="s">
        <v>47</v>
      </c>
      <c r="K48" s="43" t="s">
        <v>47</v>
      </c>
      <c r="L48" s="43" t="s">
        <v>47</v>
      </c>
      <c r="M48" s="43">
        <v>100000</v>
      </c>
      <c r="N48" s="43" t="s">
        <v>47</v>
      </c>
      <c r="O48" s="44" t="s">
        <v>47</v>
      </c>
      <c r="P48" s="43" t="s">
        <v>47</v>
      </c>
      <c r="Q48" s="43" t="s">
        <v>47</v>
      </c>
      <c r="R48" s="43" t="s">
        <v>47</v>
      </c>
      <c r="S48" s="43" t="s">
        <v>47</v>
      </c>
      <c r="T48" s="43" t="s">
        <v>47</v>
      </c>
      <c r="U48" s="43" t="s">
        <v>47</v>
      </c>
      <c r="V48" s="43" t="s">
        <v>47</v>
      </c>
      <c r="W48" s="43" t="s">
        <v>47</v>
      </c>
      <c r="X48" s="45">
        <v>122456.85</v>
      </c>
      <c r="Y48" s="43" t="s">
        <v>47</v>
      </c>
      <c r="Z48" s="44" t="s">
        <v>47</v>
      </c>
      <c r="AA48" s="59">
        <v>122456.85</v>
      </c>
      <c r="AB48" s="47">
        <f t="shared" si="0"/>
        <v>122.45685</v>
      </c>
    </row>
    <row r="49" spans="1:28" x14ac:dyDescent="0.25">
      <c r="A49" s="54" t="s">
        <v>131</v>
      </c>
      <c r="B49" s="55" t="s">
        <v>45</v>
      </c>
      <c r="C49" s="56" t="s">
        <v>132</v>
      </c>
      <c r="D49" s="43" t="s">
        <v>47</v>
      </c>
      <c r="E49" s="43" t="s">
        <v>47</v>
      </c>
      <c r="F49" s="43" t="s">
        <v>47</v>
      </c>
      <c r="G49" s="43" t="s">
        <v>47</v>
      </c>
      <c r="H49" s="43" t="s">
        <v>47</v>
      </c>
      <c r="I49" s="43" t="s">
        <v>47</v>
      </c>
      <c r="J49" s="43" t="s">
        <v>47</v>
      </c>
      <c r="K49" s="43" t="s">
        <v>47</v>
      </c>
      <c r="L49" s="43" t="s">
        <v>47</v>
      </c>
      <c r="M49" s="43">
        <v>15000</v>
      </c>
      <c r="N49" s="43" t="s">
        <v>47</v>
      </c>
      <c r="O49" s="44" t="s">
        <v>47</v>
      </c>
      <c r="P49" s="43" t="s">
        <v>47</v>
      </c>
      <c r="Q49" s="43" t="s">
        <v>47</v>
      </c>
      <c r="R49" s="43" t="s">
        <v>47</v>
      </c>
      <c r="S49" s="43" t="s">
        <v>47</v>
      </c>
      <c r="T49" s="43" t="s">
        <v>47</v>
      </c>
      <c r="U49" s="43" t="s">
        <v>47</v>
      </c>
      <c r="V49" s="43" t="s">
        <v>47</v>
      </c>
      <c r="W49" s="43" t="s">
        <v>47</v>
      </c>
      <c r="X49" s="45" t="s">
        <v>47</v>
      </c>
      <c r="Y49" s="43" t="s">
        <v>47</v>
      </c>
      <c r="Z49" s="44" t="s">
        <v>47</v>
      </c>
      <c r="AA49" s="59">
        <f>AA50</f>
        <v>15000</v>
      </c>
      <c r="AB49" s="47">
        <f t="shared" si="0"/>
        <v>100</v>
      </c>
    </row>
    <row r="50" spans="1:28" x14ac:dyDescent="0.25">
      <c r="A50" s="54" t="s">
        <v>133</v>
      </c>
      <c r="B50" s="55" t="s">
        <v>45</v>
      </c>
      <c r="C50" s="56" t="s">
        <v>134</v>
      </c>
      <c r="D50" s="43" t="s">
        <v>47</v>
      </c>
      <c r="E50" s="43" t="s">
        <v>47</v>
      </c>
      <c r="F50" s="43" t="s">
        <v>47</v>
      </c>
      <c r="G50" s="43" t="s">
        <v>47</v>
      </c>
      <c r="H50" s="43" t="s">
        <v>47</v>
      </c>
      <c r="I50" s="43" t="s">
        <v>47</v>
      </c>
      <c r="J50" s="43" t="s">
        <v>47</v>
      </c>
      <c r="K50" s="43" t="s">
        <v>47</v>
      </c>
      <c r="L50" s="43" t="s">
        <v>47</v>
      </c>
      <c r="M50" s="43">
        <v>15000</v>
      </c>
      <c r="N50" s="43" t="s">
        <v>47</v>
      </c>
      <c r="O50" s="44" t="s">
        <v>47</v>
      </c>
      <c r="P50" s="43" t="s">
        <v>47</v>
      </c>
      <c r="Q50" s="43" t="s">
        <v>47</v>
      </c>
      <c r="R50" s="43" t="s">
        <v>47</v>
      </c>
      <c r="S50" s="43" t="s">
        <v>47</v>
      </c>
      <c r="T50" s="43" t="s">
        <v>47</v>
      </c>
      <c r="U50" s="43" t="s">
        <v>47</v>
      </c>
      <c r="V50" s="43" t="s">
        <v>47</v>
      </c>
      <c r="W50" s="43" t="s">
        <v>47</v>
      </c>
      <c r="X50" s="45" t="s">
        <v>47</v>
      </c>
      <c r="Y50" s="43" t="s">
        <v>47</v>
      </c>
      <c r="Z50" s="44" t="s">
        <v>47</v>
      </c>
      <c r="AA50" s="59">
        <f>AA51</f>
        <v>15000</v>
      </c>
      <c r="AB50" s="47">
        <f t="shared" si="0"/>
        <v>100</v>
      </c>
    </row>
    <row r="51" spans="1:28" ht="23.25" x14ac:dyDescent="0.25">
      <c r="A51" s="54" t="s">
        <v>135</v>
      </c>
      <c r="B51" s="55" t="s">
        <v>45</v>
      </c>
      <c r="C51" s="56" t="s">
        <v>136</v>
      </c>
      <c r="D51" s="43" t="s">
        <v>47</v>
      </c>
      <c r="E51" s="43" t="s">
        <v>47</v>
      </c>
      <c r="F51" s="43" t="s">
        <v>47</v>
      </c>
      <c r="G51" s="43" t="s">
        <v>47</v>
      </c>
      <c r="H51" s="43" t="s">
        <v>47</v>
      </c>
      <c r="I51" s="43" t="s">
        <v>47</v>
      </c>
      <c r="J51" s="43" t="s">
        <v>47</v>
      </c>
      <c r="K51" s="43" t="s">
        <v>47</v>
      </c>
      <c r="L51" s="43" t="s">
        <v>47</v>
      </c>
      <c r="M51" s="43">
        <v>15000</v>
      </c>
      <c r="N51" s="43" t="s">
        <v>47</v>
      </c>
      <c r="O51" s="44" t="s">
        <v>47</v>
      </c>
      <c r="P51" s="43" t="s">
        <v>47</v>
      </c>
      <c r="Q51" s="43" t="s">
        <v>47</v>
      </c>
      <c r="R51" s="43" t="s">
        <v>47</v>
      </c>
      <c r="S51" s="43" t="s">
        <v>47</v>
      </c>
      <c r="T51" s="43" t="s">
        <v>47</v>
      </c>
      <c r="U51" s="43" t="s">
        <v>47</v>
      </c>
      <c r="V51" s="43" t="s">
        <v>47</v>
      </c>
      <c r="W51" s="43" t="s">
        <v>47</v>
      </c>
      <c r="X51" s="45" t="s">
        <v>47</v>
      </c>
      <c r="Y51" s="43" t="s">
        <v>47</v>
      </c>
      <c r="Z51" s="44" t="s">
        <v>47</v>
      </c>
      <c r="AA51" s="59">
        <v>15000</v>
      </c>
      <c r="AB51" s="47">
        <f t="shared" si="0"/>
        <v>100</v>
      </c>
    </row>
    <row r="52" spans="1:28" x14ac:dyDescent="0.25">
      <c r="A52" s="54" t="s">
        <v>137</v>
      </c>
      <c r="B52" s="55" t="s">
        <v>45</v>
      </c>
      <c r="C52" s="56" t="s">
        <v>138</v>
      </c>
      <c r="D52" s="43" t="s">
        <v>47</v>
      </c>
      <c r="E52" s="43" t="s">
        <v>47</v>
      </c>
      <c r="F52" s="43" t="s">
        <v>47</v>
      </c>
      <c r="G52" s="43" t="s">
        <v>47</v>
      </c>
      <c r="H52" s="43" t="s">
        <v>47</v>
      </c>
      <c r="I52" s="43" t="s">
        <v>47</v>
      </c>
      <c r="J52" s="43" t="s">
        <v>47</v>
      </c>
      <c r="K52" s="43" t="s">
        <v>47</v>
      </c>
      <c r="L52" s="43" t="s">
        <v>47</v>
      </c>
      <c r="M52" s="43">
        <v>73091988.129999995</v>
      </c>
      <c r="N52" s="43" t="s">
        <v>47</v>
      </c>
      <c r="O52" s="44" t="s">
        <v>47</v>
      </c>
      <c r="P52" s="43" t="s">
        <v>47</v>
      </c>
      <c r="Q52" s="43" t="s">
        <v>47</v>
      </c>
      <c r="R52" s="43" t="s">
        <v>47</v>
      </c>
      <c r="S52" s="43" t="s">
        <v>47</v>
      </c>
      <c r="T52" s="43" t="s">
        <v>47</v>
      </c>
      <c r="U52" s="43" t="s">
        <v>47</v>
      </c>
      <c r="V52" s="43" t="s">
        <v>47</v>
      </c>
      <c r="W52" s="43" t="s">
        <v>47</v>
      </c>
      <c r="X52" s="45">
        <v>49396464.399999999</v>
      </c>
      <c r="Y52" s="43" t="s">
        <v>47</v>
      </c>
      <c r="Z52" s="44" t="s">
        <v>47</v>
      </c>
      <c r="AA52" s="59">
        <f>AA53+AA73+AA76</f>
        <v>73091988.129999995</v>
      </c>
      <c r="AB52" s="47">
        <f t="shared" si="0"/>
        <v>100</v>
      </c>
    </row>
    <row r="53" spans="1:28" ht="23.25" x14ac:dyDescent="0.25">
      <c r="A53" s="54" t="s">
        <v>139</v>
      </c>
      <c r="B53" s="55" t="s">
        <v>45</v>
      </c>
      <c r="C53" s="56" t="s">
        <v>140</v>
      </c>
      <c r="D53" s="43" t="s">
        <v>47</v>
      </c>
      <c r="E53" s="43" t="s">
        <v>47</v>
      </c>
      <c r="F53" s="43" t="s">
        <v>47</v>
      </c>
      <c r="G53" s="43" t="s">
        <v>47</v>
      </c>
      <c r="H53" s="43" t="s">
        <v>47</v>
      </c>
      <c r="I53" s="43" t="s">
        <v>47</v>
      </c>
      <c r="J53" s="43" t="s">
        <v>47</v>
      </c>
      <c r="K53" s="43" t="s">
        <v>47</v>
      </c>
      <c r="L53" s="43" t="s">
        <v>47</v>
      </c>
      <c r="M53" s="43">
        <v>73053172.829999998</v>
      </c>
      <c r="N53" s="43" t="s">
        <v>47</v>
      </c>
      <c r="O53" s="44" t="s">
        <v>47</v>
      </c>
      <c r="P53" s="43" t="s">
        <v>47</v>
      </c>
      <c r="Q53" s="43" t="s">
        <v>47</v>
      </c>
      <c r="R53" s="43" t="s">
        <v>47</v>
      </c>
      <c r="S53" s="43" t="s">
        <v>47</v>
      </c>
      <c r="T53" s="43" t="s">
        <v>47</v>
      </c>
      <c r="U53" s="43" t="s">
        <v>47</v>
      </c>
      <c r="V53" s="43" t="s">
        <v>47</v>
      </c>
      <c r="W53" s="43" t="s">
        <v>47</v>
      </c>
      <c r="X53" s="45">
        <v>49389384.100000001</v>
      </c>
      <c r="Y53" s="43" t="s">
        <v>47</v>
      </c>
      <c r="Z53" s="44" t="s">
        <v>47</v>
      </c>
      <c r="AA53" s="59">
        <f>AA54+AA59+AA66</f>
        <v>73053172.829999998</v>
      </c>
      <c r="AB53" s="47">
        <f t="shared" si="0"/>
        <v>100</v>
      </c>
    </row>
    <row r="54" spans="1:28" ht="23.25" x14ac:dyDescent="0.25">
      <c r="A54" s="54" t="s">
        <v>141</v>
      </c>
      <c r="B54" s="55" t="s">
        <v>45</v>
      </c>
      <c r="C54" s="56" t="s">
        <v>142</v>
      </c>
      <c r="D54" s="43" t="s">
        <v>47</v>
      </c>
      <c r="E54" s="43" t="s">
        <v>47</v>
      </c>
      <c r="F54" s="43" t="s">
        <v>47</v>
      </c>
      <c r="G54" s="43" t="s">
        <v>47</v>
      </c>
      <c r="H54" s="43" t="s">
        <v>47</v>
      </c>
      <c r="I54" s="43" t="s">
        <v>47</v>
      </c>
      <c r="J54" s="43" t="s">
        <v>47</v>
      </c>
      <c r="K54" s="43" t="s">
        <v>47</v>
      </c>
      <c r="L54" s="43" t="s">
        <v>47</v>
      </c>
      <c r="M54" s="43">
        <v>18331682.539999999</v>
      </c>
      <c r="N54" s="43" t="s">
        <v>47</v>
      </c>
      <c r="O54" s="44" t="s">
        <v>47</v>
      </c>
      <c r="P54" s="43" t="s">
        <v>47</v>
      </c>
      <c r="Q54" s="43" t="s">
        <v>47</v>
      </c>
      <c r="R54" s="43" t="s">
        <v>47</v>
      </c>
      <c r="S54" s="43" t="s">
        <v>47</v>
      </c>
      <c r="T54" s="43" t="s">
        <v>47</v>
      </c>
      <c r="U54" s="43" t="s">
        <v>47</v>
      </c>
      <c r="V54" s="43" t="s">
        <v>47</v>
      </c>
      <c r="W54" s="43" t="s">
        <v>47</v>
      </c>
      <c r="X54" s="45">
        <v>13748765.539999999</v>
      </c>
      <c r="Y54" s="43" t="s">
        <v>47</v>
      </c>
      <c r="Z54" s="44" t="s">
        <v>47</v>
      </c>
      <c r="AA54" s="59">
        <f>AA55+AA57</f>
        <v>18331682.539999999</v>
      </c>
      <c r="AB54" s="47">
        <f t="shared" si="0"/>
        <v>100</v>
      </c>
    </row>
    <row r="55" spans="1:28" x14ac:dyDescent="0.25">
      <c r="A55" s="54" t="s">
        <v>143</v>
      </c>
      <c r="B55" s="55" t="s">
        <v>45</v>
      </c>
      <c r="C55" s="56" t="s">
        <v>144</v>
      </c>
      <c r="D55" s="43" t="s">
        <v>47</v>
      </c>
      <c r="E55" s="43" t="s">
        <v>47</v>
      </c>
      <c r="F55" s="43" t="s">
        <v>47</v>
      </c>
      <c r="G55" s="43" t="s">
        <v>47</v>
      </c>
      <c r="H55" s="43" t="s">
        <v>47</v>
      </c>
      <c r="I55" s="43" t="s">
        <v>47</v>
      </c>
      <c r="J55" s="43" t="s">
        <v>47</v>
      </c>
      <c r="K55" s="43" t="s">
        <v>47</v>
      </c>
      <c r="L55" s="43" t="s">
        <v>47</v>
      </c>
      <c r="M55" s="43">
        <v>17807200</v>
      </c>
      <c r="N55" s="43" t="s">
        <v>47</v>
      </c>
      <c r="O55" s="44" t="s">
        <v>47</v>
      </c>
      <c r="P55" s="43" t="s">
        <v>47</v>
      </c>
      <c r="Q55" s="43" t="s">
        <v>47</v>
      </c>
      <c r="R55" s="43" t="s">
        <v>47</v>
      </c>
      <c r="S55" s="43" t="s">
        <v>47</v>
      </c>
      <c r="T55" s="43" t="s">
        <v>47</v>
      </c>
      <c r="U55" s="43" t="s">
        <v>47</v>
      </c>
      <c r="V55" s="43" t="s">
        <v>47</v>
      </c>
      <c r="W55" s="43" t="s">
        <v>47</v>
      </c>
      <c r="X55" s="45">
        <v>13355401</v>
      </c>
      <c r="Y55" s="43" t="s">
        <v>47</v>
      </c>
      <c r="Z55" s="44" t="s">
        <v>47</v>
      </c>
      <c r="AA55" s="59">
        <f>AA56</f>
        <v>17807200</v>
      </c>
      <c r="AB55" s="47">
        <f t="shared" si="0"/>
        <v>100</v>
      </c>
    </row>
    <row r="56" spans="1:28" ht="34.5" x14ac:dyDescent="0.25">
      <c r="A56" s="54" t="s">
        <v>145</v>
      </c>
      <c r="B56" s="55" t="s">
        <v>45</v>
      </c>
      <c r="C56" s="56" t="s">
        <v>146</v>
      </c>
      <c r="D56" s="43" t="s">
        <v>47</v>
      </c>
      <c r="E56" s="43" t="s">
        <v>47</v>
      </c>
      <c r="F56" s="43" t="s">
        <v>47</v>
      </c>
      <c r="G56" s="43" t="s">
        <v>47</v>
      </c>
      <c r="H56" s="43" t="s">
        <v>47</v>
      </c>
      <c r="I56" s="43" t="s">
        <v>47</v>
      </c>
      <c r="J56" s="43" t="s">
        <v>47</v>
      </c>
      <c r="K56" s="43" t="s">
        <v>47</v>
      </c>
      <c r="L56" s="43" t="s">
        <v>47</v>
      </c>
      <c r="M56" s="43">
        <v>17807200</v>
      </c>
      <c r="N56" s="43" t="s">
        <v>47</v>
      </c>
      <c r="O56" s="44" t="s">
        <v>47</v>
      </c>
      <c r="P56" s="43" t="s">
        <v>47</v>
      </c>
      <c r="Q56" s="43" t="s">
        <v>47</v>
      </c>
      <c r="R56" s="43" t="s">
        <v>47</v>
      </c>
      <c r="S56" s="43" t="s">
        <v>47</v>
      </c>
      <c r="T56" s="43" t="s">
        <v>47</v>
      </c>
      <c r="U56" s="43" t="s">
        <v>47</v>
      </c>
      <c r="V56" s="43" t="s">
        <v>47</v>
      </c>
      <c r="W56" s="43" t="s">
        <v>47</v>
      </c>
      <c r="X56" s="45">
        <v>13355401</v>
      </c>
      <c r="Y56" s="43" t="s">
        <v>47</v>
      </c>
      <c r="Z56" s="44" t="s">
        <v>47</v>
      </c>
      <c r="AA56" s="59">
        <v>17807200</v>
      </c>
      <c r="AB56" s="47">
        <f t="shared" si="0"/>
        <v>100</v>
      </c>
    </row>
    <row r="57" spans="1:28" ht="23.25" x14ac:dyDescent="0.25">
      <c r="A57" s="54" t="s">
        <v>147</v>
      </c>
      <c r="B57" s="55" t="s">
        <v>45</v>
      </c>
      <c r="C57" s="56" t="s">
        <v>148</v>
      </c>
      <c r="D57" s="43" t="s">
        <v>47</v>
      </c>
      <c r="E57" s="43" t="s">
        <v>47</v>
      </c>
      <c r="F57" s="43" t="s">
        <v>47</v>
      </c>
      <c r="G57" s="43" t="s">
        <v>47</v>
      </c>
      <c r="H57" s="43" t="s">
        <v>47</v>
      </c>
      <c r="I57" s="43" t="s">
        <v>47</v>
      </c>
      <c r="J57" s="43" t="s">
        <v>47</v>
      </c>
      <c r="K57" s="43" t="s">
        <v>47</v>
      </c>
      <c r="L57" s="43" t="s">
        <v>47</v>
      </c>
      <c r="M57" s="43">
        <v>524482.54</v>
      </c>
      <c r="N57" s="43" t="s">
        <v>47</v>
      </c>
      <c r="O57" s="44" t="s">
        <v>47</v>
      </c>
      <c r="P57" s="43" t="s">
        <v>47</v>
      </c>
      <c r="Q57" s="43" t="s">
        <v>47</v>
      </c>
      <c r="R57" s="43" t="s">
        <v>47</v>
      </c>
      <c r="S57" s="43" t="s">
        <v>47</v>
      </c>
      <c r="T57" s="43" t="s">
        <v>47</v>
      </c>
      <c r="U57" s="43" t="s">
        <v>47</v>
      </c>
      <c r="V57" s="43" t="s">
        <v>47</v>
      </c>
      <c r="W57" s="43" t="s">
        <v>47</v>
      </c>
      <c r="X57" s="45">
        <v>393364.54</v>
      </c>
      <c r="Y57" s="43" t="s">
        <v>47</v>
      </c>
      <c r="Z57" s="44" t="s">
        <v>47</v>
      </c>
      <c r="AA57" s="59">
        <f>AA58</f>
        <v>524482.54</v>
      </c>
      <c r="AB57" s="47">
        <f t="shared" si="0"/>
        <v>100</v>
      </c>
    </row>
    <row r="58" spans="1:28" ht="23.25" x14ac:dyDescent="0.25">
      <c r="A58" s="54" t="s">
        <v>149</v>
      </c>
      <c r="B58" s="55" t="s">
        <v>45</v>
      </c>
      <c r="C58" s="56" t="s">
        <v>150</v>
      </c>
      <c r="D58" s="43" t="s">
        <v>47</v>
      </c>
      <c r="E58" s="43" t="s">
        <v>47</v>
      </c>
      <c r="F58" s="43" t="s">
        <v>47</v>
      </c>
      <c r="G58" s="43" t="s">
        <v>47</v>
      </c>
      <c r="H58" s="43" t="s">
        <v>47</v>
      </c>
      <c r="I58" s="43" t="s">
        <v>47</v>
      </c>
      <c r="J58" s="43" t="s">
        <v>47</v>
      </c>
      <c r="K58" s="43" t="s">
        <v>47</v>
      </c>
      <c r="L58" s="43" t="s">
        <v>47</v>
      </c>
      <c r="M58" s="43">
        <v>524482.54</v>
      </c>
      <c r="N58" s="43" t="s">
        <v>47</v>
      </c>
      <c r="O58" s="44" t="s">
        <v>47</v>
      </c>
      <c r="P58" s="43" t="s">
        <v>47</v>
      </c>
      <c r="Q58" s="43" t="s">
        <v>47</v>
      </c>
      <c r="R58" s="43" t="s">
        <v>47</v>
      </c>
      <c r="S58" s="43" t="s">
        <v>47</v>
      </c>
      <c r="T58" s="43" t="s">
        <v>47</v>
      </c>
      <c r="U58" s="43" t="s">
        <v>47</v>
      </c>
      <c r="V58" s="43" t="s">
        <v>47</v>
      </c>
      <c r="W58" s="43" t="s">
        <v>47</v>
      </c>
      <c r="X58" s="45">
        <v>393364.54</v>
      </c>
      <c r="Y58" s="43" t="s">
        <v>47</v>
      </c>
      <c r="Z58" s="44" t="s">
        <v>47</v>
      </c>
      <c r="AA58" s="59">
        <v>524482.54</v>
      </c>
      <c r="AB58" s="47">
        <f t="shared" si="0"/>
        <v>100</v>
      </c>
    </row>
    <row r="59" spans="1:28" ht="23.25" x14ac:dyDescent="0.25">
      <c r="A59" s="54" t="s">
        <v>151</v>
      </c>
      <c r="B59" s="55" t="s">
        <v>45</v>
      </c>
      <c r="C59" s="56" t="s">
        <v>152</v>
      </c>
      <c r="D59" s="43" t="s">
        <v>47</v>
      </c>
      <c r="E59" s="43" t="s">
        <v>47</v>
      </c>
      <c r="F59" s="43" t="s">
        <v>47</v>
      </c>
      <c r="G59" s="43" t="s">
        <v>47</v>
      </c>
      <c r="H59" s="43" t="s">
        <v>47</v>
      </c>
      <c r="I59" s="43" t="s">
        <v>47</v>
      </c>
      <c r="J59" s="43" t="s">
        <v>47</v>
      </c>
      <c r="K59" s="43" t="s">
        <v>47</v>
      </c>
      <c r="L59" s="43" t="s">
        <v>47</v>
      </c>
      <c r="M59" s="43">
        <v>18819728.73</v>
      </c>
      <c r="N59" s="43" t="s">
        <v>47</v>
      </c>
      <c r="O59" s="44" t="s">
        <v>47</v>
      </c>
      <c r="P59" s="43" t="s">
        <v>47</v>
      </c>
      <c r="Q59" s="43" t="s">
        <v>47</v>
      </c>
      <c r="R59" s="43" t="s">
        <v>47</v>
      </c>
      <c r="S59" s="43" t="s">
        <v>47</v>
      </c>
      <c r="T59" s="43" t="s">
        <v>47</v>
      </c>
      <c r="U59" s="43" t="s">
        <v>47</v>
      </c>
      <c r="V59" s="43" t="s">
        <v>47</v>
      </c>
      <c r="W59" s="43" t="s">
        <v>47</v>
      </c>
      <c r="X59" s="45">
        <v>16508397.470000001</v>
      </c>
      <c r="Y59" s="43" t="s">
        <v>47</v>
      </c>
      <c r="Z59" s="44" t="s">
        <v>47</v>
      </c>
      <c r="AA59" s="59">
        <f>AA60+AA62+AA64</f>
        <v>18819728.73</v>
      </c>
      <c r="AB59" s="47">
        <f t="shared" si="0"/>
        <v>100</v>
      </c>
    </row>
    <row r="60" spans="1:28" ht="45.75" x14ac:dyDescent="0.25">
      <c r="A60" s="54" t="s">
        <v>153</v>
      </c>
      <c r="B60" s="55" t="s">
        <v>45</v>
      </c>
      <c r="C60" s="56" t="s">
        <v>154</v>
      </c>
      <c r="D60" s="43" t="s">
        <v>47</v>
      </c>
      <c r="E60" s="43" t="s">
        <v>47</v>
      </c>
      <c r="F60" s="43" t="s">
        <v>47</v>
      </c>
      <c r="G60" s="43" t="s">
        <v>47</v>
      </c>
      <c r="H60" s="43" t="s">
        <v>47</v>
      </c>
      <c r="I60" s="43" t="s">
        <v>47</v>
      </c>
      <c r="J60" s="43" t="s">
        <v>47</v>
      </c>
      <c r="K60" s="43" t="s">
        <v>47</v>
      </c>
      <c r="L60" s="43" t="s">
        <v>47</v>
      </c>
      <c r="M60" s="43">
        <v>9727630.7300000004</v>
      </c>
      <c r="N60" s="43" t="s">
        <v>47</v>
      </c>
      <c r="O60" s="44" t="s">
        <v>47</v>
      </c>
      <c r="P60" s="43" t="s">
        <v>47</v>
      </c>
      <c r="Q60" s="43" t="s">
        <v>47</v>
      </c>
      <c r="R60" s="43" t="s">
        <v>47</v>
      </c>
      <c r="S60" s="43" t="s">
        <v>47</v>
      </c>
      <c r="T60" s="43" t="s">
        <v>47</v>
      </c>
      <c r="U60" s="43" t="s">
        <v>47</v>
      </c>
      <c r="V60" s="43" t="s">
        <v>47</v>
      </c>
      <c r="W60" s="43" t="s">
        <v>47</v>
      </c>
      <c r="X60" s="45">
        <v>8444061.4700000007</v>
      </c>
      <c r="Y60" s="43" t="s">
        <v>47</v>
      </c>
      <c r="Z60" s="44" t="s">
        <v>47</v>
      </c>
      <c r="AA60" s="59">
        <f>AA61</f>
        <v>9727630.7300000004</v>
      </c>
      <c r="AB60" s="47">
        <f t="shared" si="0"/>
        <v>100</v>
      </c>
    </row>
    <row r="61" spans="1:28" ht="57" x14ac:dyDescent="0.25">
      <c r="A61" s="54" t="s">
        <v>155</v>
      </c>
      <c r="B61" s="55" t="s">
        <v>45</v>
      </c>
      <c r="C61" s="56" t="s">
        <v>156</v>
      </c>
      <c r="D61" s="43" t="s">
        <v>47</v>
      </c>
      <c r="E61" s="43" t="s">
        <v>47</v>
      </c>
      <c r="F61" s="43" t="s">
        <v>47</v>
      </c>
      <c r="G61" s="43" t="s">
        <v>47</v>
      </c>
      <c r="H61" s="43" t="s">
        <v>47</v>
      </c>
      <c r="I61" s="43" t="s">
        <v>47</v>
      </c>
      <c r="J61" s="43" t="s">
        <v>47</v>
      </c>
      <c r="K61" s="43" t="s">
        <v>47</v>
      </c>
      <c r="L61" s="43" t="s">
        <v>47</v>
      </c>
      <c r="M61" s="43">
        <v>9727630.7300000004</v>
      </c>
      <c r="N61" s="43" t="s">
        <v>47</v>
      </c>
      <c r="O61" s="44" t="s">
        <v>47</v>
      </c>
      <c r="P61" s="43" t="s">
        <v>47</v>
      </c>
      <c r="Q61" s="43" t="s">
        <v>47</v>
      </c>
      <c r="R61" s="43" t="s">
        <v>47</v>
      </c>
      <c r="S61" s="43" t="s">
        <v>47</v>
      </c>
      <c r="T61" s="43" t="s">
        <v>47</v>
      </c>
      <c r="U61" s="43" t="s">
        <v>47</v>
      </c>
      <c r="V61" s="43" t="s">
        <v>47</v>
      </c>
      <c r="W61" s="43" t="s">
        <v>47</v>
      </c>
      <c r="X61" s="45">
        <v>8444061.4700000007</v>
      </c>
      <c r="Y61" s="43" t="s">
        <v>47</v>
      </c>
      <c r="Z61" s="44" t="s">
        <v>47</v>
      </c>
      <c r="AA61" s="59">
        <v>9727630.7300000004</v>
      </c>
      <c r="AB61" s="47">
        <f t="shared" si="0"/>
        <v>100</v>
      </c>
    </row>
    <row r="62" spans="1:28" x14ac:dyDescent="0.25">
      <c r="A62" s="54" t="s">
        <v>157</v>
      </c>
      <c r="B62" s="55" t="s">
        <v>45</v>
      </c>
      <c r="C62" s="56" t="s">
        <v>158</v>
      </c>
      <c r="D62" s="43" t="s">
        <v>47</v>
      </c>
      <c r="E62" s="43" t="s">
        <v>47</v>
      </c>
      <c r="F62" s="43" t="s">
        <v>47</v>
      </c>
      <c r="G62" s="43" t="s">
        <v>47</v>
      </c>
      <c r="H62" s="43" t="s">
        <v>47</v>
      </c>
      <c r="I62" s="43" t="s">
        <v>47</v>
      </c>
      <c r="J62" s="43" t="s">
        <v>47</v>
      </c>
      <c r="K62" s="43" t="s">
        <v>47</v>
      </c>
      <c r="L62" s="43" t="s">
        <v>47</v>
      </c>
      <c r="M62" s="43">
        <v>28036</v>
      </c>
      <c r="N62" s="43" t="s">
        <v>47</v>
      </c>
      <c r="O62" s="44" t="s">
        <v>47</v>
      </c>
      <c r="P62" s="43" t="s">
        <v>47</v>
      </c>
      <c r="Q62" s="43" t="s">
        <v>47</v>
      </c>
      <c r="R62" s="43" t="s">
        <v>47</v>
      </c>
      <c r="S62" s="43" t="s">
        <v>47</v>
      </c>
      <c r="T62" s="43" t="s">
        <v>47</v>
      </c>
      <c r="U62" s="43" t="s">
        <v>47</v>
      </c>
      <c r="V62" s="43" t="s">
        <v>47</v>
      </c>
      <c r="W62" s="43" t="s">
        <v>47</v>
      </c>
      <c r="X62" s="45">
        <v>28036</v>
      </c>
      <c r="Y62" s="43" t="s">
        <v>47</v>
      </c>
      <c r="Z62" s="44" t="s">
        <v>47</v>
      </c>
      <c r="AA62" s="59">
        <f>AA63</f>
        <v>28036</v>
      </c>
      <c r="AB62" s="47">
        <f t="shared" si="0"/>
        <v>100</v>
      </c>
    </row>
    <row r="63" spans="1:28" ht="23.25" x14ac:dyDescent="0.25">
      <c r="A63" s="54" t="s">
        <v>159</v>
      </c>
      <c r="B63" s="55" t="s">
        <v>45</v>
      </c>
      <c r="C63" s="56" t="s">
        <v>160</v>
      </c>
      <c r="D63" s="43" t="s">
        <v>47</v>
      </c>
      <c r="E63" s="43" t="s">
        <v>47</v>
      </c>
      <c r="F63" s="43" t="s">
        <v>47</v>
      </c>
      <c r="G63" s="43" t="s">
        <v>47</v>
      </c>
      <c r="H63" s="43" t="s">
        <v>47</v>
      </c>
      <c r="I63" s="43" t="s">
        <v>47</v>
      </c>
      <c r="J63" s="43" t="s">
        <v>47</v>
      </c>
      <c r="K63" s="43" t="s">
        <v>47</v>
      </c>
      <c r="L63" s="43" t="s">
        <v>47</v>
      </c>
      <c r="M63" s="43">
        <v>28036</v>
      </c>
      <c r="N63" s="43" t="s">
        <v>47</v>
      </c>
      <c r="O63" s="44" t="s">
        <v>47</v>
      </c>
      <c r="P63" s="43" t="s">
        <v>47</v>
      </c>
      <c r="Q63" s="43" t="s">
        <v>47</v>
      </c>
      <c r="R63" s="43" t="s">
        <v>47</v>
      </c>
      <c r="S63" s="43" t="s">
        <v>47</v>
      </c>
      <c r="T63" s="43" t="s">
        <v>47</v>
      </c>
      <c r="U63" s="43" t="s">
        <v>47</v>
      </c>
      <c r="V63" s="43" t="s">
        <v>47</v>
      </c>
      <c r="W63" s="43" t="s">
        <v>47</v>
      </c>
      <c r="X63" s="45">
        <v>28036</v>
      </c>
      <c r="Y63" s="43" t="s">
        <v>47</v>
      </c>
      <c r="Z63" s="44" t="s">
        <v>47</v>
      </c>
      <c r="AA63" s="59">
        <v>28036</v>
      </c>
      <c r="AB63" s="47">
        <f t="shared" si="0"/>
        <v>100</v>
      </c>
    </row>
    <row r="64" spans="1:28" x14ac:dyDescent="0.25">
      <c r="A64" s="54" t="s">
        <v>161</v>
      </c>
      <c r="B64" s="55" t="s">
        <v>45</v>
      </c>
      <c r="C64" s="56" t="s">
        <v>162</v>
      </c>
      <c r="D64" s="43" t="s">
        <v>47</v>
      </c>
      <c r="E64" s="43" t="s">
        <v>47</v>
      </c>
      <c r="F64" s="43" t="s">
        <v>47</v>
      </c>
      <c r="G64" s="43" t="s">
        <v>47</v>
      </c>
      <c r="H64" s="43" t="s">
        <v>47</v>
      </c>
      <c r="I64" s="43" t="s">
        <v>47</v>
      </c>
      <c r="J64" s="43" t="s">
        <v>47</v>
      </c>
      <c r="K64" s="43" t="s">
        <v>47</v>
      </c>
      <c r="L64" s="43" t="s">
        <v>47</v>
      </c>
      <c r="M64" s="43">
        <v>9064062</v>
      </c>
      <c r="N64" s="43" t="s">
        <v>47</v>
      </c>
      <c r="O64" s="44" t="s">
        <v>47</v>
      </c>
      <c r="P64" s="43" t="s">
        <v>47</v>
      </c>
      <c r="Q64" s="43" t="s">
        <v>47</v>
      </c>
      <c r="R64" s="43" t="s">
        <v>47</v>
      </c>
      <c r="S64" s="43" t="s">
        <v>47</v>
      </c>
      <c r="T64" s="43" t="s">
        <v>47</v>
      </c>
      <c r="U64" s="43" t="s">
        <v>47</v>
      </c>
      <c r="V64" s="43" t="s">
        <v>47</v>
      </c>
      <c r="W64" s="43" t="s">
        <v>47</v>
      </c>
      <c r="X64" s="45">
        <v>8036300</v>
      </c>
      <c r="Y64" s="43" t="s">
        <v>47</v>
      </c>
      <c r="Z64" s="44" t="s">
        <v>47</v>
      </c>
      <c r="AA64" s="59">
        <f>AA65</f>
        <v>9064062</v>
      </c>
      <c r="AB64" s="47">
        <f t="shared" si="0"/>
        <v>100</v>
      </c>
    </row>
    <row r="65" spans="1:28" x14ac:dyDescent="0.25">
      <c r="A65" s="54" t="s">
        <v>163</v>
      </c>
      <c r="B65" s="55" t="s">
        <v>45</v>
      </c>
      <c r="C65" s="56" t="s">
        <v>164</v>
      </c>
      <c r="D65" s="43" t="s">
        <v>47</v>
      </c>
      <c r="E65" s="43" t="s">
        <v>47</v>
      </c>
      <c r="F65" s="43" t="s">
        <v>47</v>
      </c>
      <c r="G65" s="43" t="s">
        <v>47</v>
      </c>
      <c r="H65" s="43" t="s">
        <v>47</v>
      </c>
      <c r="I65" s="43" t="s">
        <v>47</v>
      </c>
      <c r="J65" s="43" t="s">
        <v>47</v>
      </c>
      <c r="K65" s="43" t="s">
        <v>47</v>
      </c>
      <c r="L65" s="43" t="s">
        <v>47</v>
      </c>
      <c r="M65" s="43">
        <v>9064062</v>
      </c>
      <c r="N65" s="43" t="s">
        <v>47</v>
      </c>
      <c r="O65" s="44" t="s">
        <v>47</v>
      </c>
      <c r="P65" s="43" t="s">
        <v>47</v>
      </c>
      <c r="Q65" s="43" t="s">
        <v>47</v>
      </c>
      <c r="R65" s="43" t="s">
        <v>47</v>
      </c>
      <c r="S65" s="43" t="s">
        <v>47</v>
      </c>
      <c r="T65" s="43" t="s">
        <v>47</v>
      </c>
      <c r="U65" s="43" t="s">
        <v>47</v>
      </c>
      <c r="V65" s="43" t="s">
        <v>47</v>
      </c>
      <c r="W65" s="43" t="s">
        <v>47</v>
      </c>
      <c r="X65" s="45">
        <v>8036300</v>
      </c>
      <c r="Y65" s="43" t="s">
        <v>47</v>
      </c>
      <c r="Z65" s="44" t="s">
        <v>47</v>
      </c>
      <c r="AA65" s="59">
        <v>9064062</v>
      </c>
      <c r="AB65" s="47">
        <f t="shared" si="0"/>
        <v>100</v>
      </c>
    </row>
    <row r="66" spans="1:28" x14ac:dyDescent="0.25">
      <c r="A66" s="54" t="s">
        <v>165</v>
      </c>
      <c r="B66" s="55" t="s">
        <v>45</v>
      </c>
      <c r="C66" s="56" t="s">
        <v>166</v>
      </c>
      <c r="D66" s="43" t="s">
        <v>47</v>
      </c>
      <c r="E66" s="43" t="s">
        <v>47</v>
      </c>
      <c r="F66" s="43" t="s">
        <v>47</v>
      </c>
      <c r="G66" s="43" t="s">
        <v>47</v>
      </c>
      <c r="H66" s="43" t="s">
        <v>47</v>
      </c>
      <c r="I66" s="43" t="s">
        <v>47</v>
      </c>
      <c r="J66" s="43" t="s">
        <v>47</v>
      </c>
      <c r="K66" s="43" t="s">
        <v>47</v>
      </c>
      <c r="L66" s="43" t="s">
        <v>47</v>
      </c>
      <c r="M66" s="43">
        <v>35901761.560000002</v>
      </c>
      <c r="N66" s="43" t="s">
        <v>47</v>
      </c>
      <c r="O66" s="44" t="s">
        <v>47</v>
      </c>
      <c r="P66" s="43" t="s">
        <v>47</v>
      </c>
      <c r="Q66" s="43" t="s">
        <v>47</v>
      </c>
      <c r="R66" s="43" t="s">
        <v>47</v>
      </c>
      <c r="S66" s="43" t="s">
        <v>47</v>
      </c>
      <c r="T66" s="43" t="s">
        <v>47</v>
      </c>
      <c r="U66" s="43" t="s">
        <v>47</v>
      </c>
      <c r="V66" s="43" t="s">
        <v>47</v>
      </c>
      <c r="W66" s="43" t="s">
        <v>47</v>
      </c>
      <c r="X66" s="45">
        <v>19132221.09</v>
      </c>
      <c r="Y66" s="43" t="s">
        <v>47</v>
      </c>
      <c r="Z66" s="44" t="s">
        <v>47</v>
      </c>
      <c r="AA66" s="59">
        <f>AA67+AA69++AA71</f>
        <v>35901761.560000002</v>
      </c>
      <c r="AB66" s="47">
        <f t="shared" si="0"/>
        <v>100</v>
      </c>
    </row>
    <row r="67" spans="1:28" ht="57" x14ac:dyDescent="0.25">
      <c r="A67" s="54" t="s">
        <v>168</v>
      </c>
      <c r="B67" s="55" t="s">
        <v>45</v>
      </c>
      <c r="C67" s="56" t="s">
        <v>169</v>
      </c>
      <c r="D67" s="43" t="s">
        <v>47</v>
      </c>
      <c r="E67" s="43" t="s">
        <v>47</v>
      </c>
      <c r="F67" s="43" t="s">
        <v>47</v>
      </c>
      <c r="G67" s="43" t="s">
        <v>47</v>
      </c>
      <c r="H67" s="43" t="s">
        <v>47</v>
      </c>
      <c r="I67" s="43" t="s">
        <v>47</v>
      </c>
      <c r="J67" s="43" t="s">
        <v>47</v>
      </c>
      <c r="K67" s="43" t="s">
        <v>47</v>
      </c>
      <c r="L67" s="43" t="s">
        <v>47</v>
      </c>
      <c r="M67" s="43">
        <v>2000000</v>
      </c>
      <c r="N67" s="43" t="s">
        <v>47</v>
      </c>
      <c r="O67" s="44" t="s">
        <v>47</v>
      </c>
      <c r="P67" s="43" t="s">
        <v>47</v>
      </c>
      <c r="Q67" s="43" t="s">
        <v>47</v>
      </c>
      <c r="R67" s="43" t="s">
        <v>47</v>
      </c>
      <c r="S67" s="43" t="s">
        <v>47</v>
      </c>
      <c r="T67" s="43" t="s">
        <v>47</v>
      </c>
      <c r="U67" s="43" t="s">
        <v>47</v>
      </c>
      <c r="V67" s="43" t="s">
        <v>47</v>
      </c>
      <c r="W67" s="43" t="s">
        <v>47</v>
      </c>
      <c r="X67" s="45">
        <v>456666</v>
      </c>
      <c r="Y67" s="43" t="s">
        <v>47</v>
      </c>
      <c r="Z67" s="44" t="s">
        <v>47</v>
      </c>
      <c r="AA67" s="59">
        <f>AA68</f>
        <v>2000000</v>
      </c>
      <c r="AB67" s="47">
        <f t="shared" si="0"/>
        <v>100</v>
      </c>
    </row>
    <row r="68" spans="1:28" ht="57" x14ac:dyDescent="0.25">
      <c r="A68" s="54" t="s">
        <v>170</v>
      </c>
      <c r="B68" s="55" t="s">
        <v>45</v>
      </c>
      <c r="C68" s="56" t="s">
        <v>171</v>
      </c>
      <c r="D68" s="43" t="s">
        <v>47</v>
      </c>
      <c r="E68" s="43" t="s">
        <v>47</v>
      </c>
      <c r="F68" s="43" t="s">
        <v>47</v>
      </c>
      <c r="G68" s="43" t="s">
        <v>47</v>
      </c>
      <c r="H68" s="43" t="s">
        <v>47</v>
      </c>
      <c r="I68" s="43" t="s">
        <v>47</v>
      </c>
      <c r="J68" s="43" t="s">
        <v>47</v>
      </c>
      <c r="K68" s="43" t="s">
        <v>47</v>
      </c>
      <c r="L68" s="43" t="s">
        <v>47</v>
      </c>
      <c r="M68" s="43">
        <v>2000000</v>
      </c>
      <c r="N68" s="43" t="s">
        <v>47</v>
      </c>
      <c r="O68" s="44" t="s">
        <v>47</v>
      </c>
      <c r="P68" s="43" t="s">
        <v>47</v>
      </c>
      <c r="Q68" s="43" t="s">
        <v>47</v>
      </c>
      <c r="R68" s="43" t="s">
        <v>47</v>
      </c>
      <c r="S68" s="43" t="s">
        <v>47</v>
      </c>
      <c r="T68" s="43" t="s">
        <v>47</v>
      </c>
      <c r="U68" s="43" t="s">
        <v>47</v>
      </c>
      <c r="V68" s="43" t="s">
        <v>47</v>
      </c>
      <c r="W68" s="43" t="s">
        <v>47</v>
      </c>
      <c r="X68" s="45">
        <v>456666</v>
      </c>
      <c r="Y68" s="43" t="s">
        <v>47</v>
      </c>
      <c r="Z68" s="44" t="s">
        <v>47</v>
      </c>
      <c r="AA68" s="59">
        <v>2000000</v>
      </c>
      <c r="AB68" s="47">
        <f t="shared" si="0"/>
        <v>100</v>
      </c>
    </row>
    <row r="69" spans="1:28" ht="45.75" x14ac:dyDescent="0.25">
      <c r="A69" s="54" t="s">
        <v>172</v>
      </c>
      <c r="B69" s="55" t="s">
        <v>45</v>
      </c>
      <c r="C69" s="56" t="s">
        <v>173</v>
      </c>
      <c r="D69" s="43" t="s">
        <v>47</v>
      </c>
      <c r="E69" s="43" t="s">
        <v>47</v>
      </c>
      <c r="F69" s="43" t="s">
        <v>47</v>
      </c>
      <c r="G69" s="43" t="s">
        <v>47</v>
      </c>
      <c r="H69" s="43" t="s">
        <v>47</v>
      </c>
      <c r="I69" s="43" t="s">
        <v>47</v>
      </c>
      <c r="J69" s="43" t="s">
        <v>47</v>
      </c>
      <c r="K69" s="43" t="s">
        <v>47</v>
      </c>
      <c r="L69" s="43" t="s">
        <v>47</v>
      </c>
      <c r="M69" s="43">
        <v>13783084.34</v>
      </c>
      <c r="N69" s="43" t="s">
        <v>47</v>
      </c>
      <c r="O69" s="44" t="s">
        <v>47</v>
      </c>
      <c r="P69" s="43" t="s">
        <v>47</v>
      </c>
      <c r="Q69" s="43" t="s">
        <v>47</v>
      </c>
      <c r="R69" s="43" t="s">
        <v>47</v>
      </c>
      <c r="S69" s="43" t="s">
        <v>47</v>
      </c>
      <c r="T69" s="43" t="s">
        <v>47</v>
      </c>
      <c r="U69" s="43" t="s">
        <v>47</v>
      </c>
      <c r="V69" s="43" t="s">
        <v>47</v>
      </c>
      <c r="W69" s="43" t="s">
        <v>47</v>
      </c>
      <c r="X69" s="45">
        <v>13413208.060000001</v>
      </c>
      <c r="Y69" s="43" t="s">
        <v>47</v>
      </c>
      <c r="Z69" s="44" t="s">
        <v>47</v>
      </c>
      <c r="AA69" s="59">
        <f>AA70</f>
        <v>13783084.34</v>
      </c>
      <c r="AB69" s="47">
        <f t="shared" si="0"/>
        <v>100</v>
      </c>
    </row>
    <row r="70" spans="1:28" ht="57" x14ac:dyDescent="0.25">
      <c r="A70" s="54" t="s">
        <v>174</v>
      </c>
      <c r="B70" s="55" t="s">
        <v>45</v>
      </c>
      <c r="C70" s="56" t="s">
        <v>175</v>
      </c>
      <c r="D70" s="43" t="s">
        <v>47</v>
      </c>
      <c r="E70" s="43" t="s">
        <v>47</v>
      </c>
      <c r="F70" s="43" t="s">
        <v>47</v>
      </c>
      <c r="G70" s="43" t="s">
        <v>47</v>
      </c>
      <c r="H70" s="43" t="s">
        <v>47</v>
      </c>
      <c r="I70" s="43" t="s">
        <v>47</v>
      </c>
      <c r="J70" s="43" t="s">
        <v>47</v>
      </c>
      <c r="K70" s="43" t="s">
        <v>47</v>
      </c>
      <c r="L70" s="43" t="s">
        <v>47</v>
      </c>
      <c r="M70" s="43">
        <v>13783084.34</v>
      </c>
      <c r="N70" s="43" t="s">
        <v>47</v>
      </c>
      <c r="O70" s="44" t="s">
        <v>47</v>
      </c>
      <c r="P70" s="43" t="s">
        <v>47</v>
      </c>
      <c r="Q70" s="43" t="s">
        <v>47</v>
      </c>
      <c r="R70" s="43" t="s">
        <v>47</v>
      </c>
      <c r="S70" s="43" t="s">
        <v>47</v>
      </c>
      <c r="T70" s="43" t="s">
        <v>47</v>
      </c>
      <c r="U70" s="43" t="s">
        <v>47</v>
      </c>
      <c r="V70" s="43" t="s">
        <v>47</v>
      </c>
      <c r="W70" s="43" t="s">
        <v>47</v>
      </c>
      <c r="X70" s="45">
        <v>13413208.060000001</v>
      </c>
      <c r="Y70" s="43" t="s">
        <v>47</v>
      </c>
      <c r="Z70" s="44" t="s">
        <v>47</v>
      </c>
      <c r="AA70" s="59">
        <v>13783084.34</v>
      </c>
      <c r="AB70" s="47">
        <f t="shared" si="0"/>
        <v>100</v>
      </c>
    </row>
    <row r="71" spans="1:28" ht="23.25" x14ac:dyDescent="0.25">
      <c r="A71" s="54" t="s">
        <v>176</v>
      </c>
      <c r="B71" s="55" t="s">
        <v>45</v>
      </c>
      <c r="C71" s="56" t="s">
        <v>177</v>
      </c>
      <c r="D71" s="43" t="s">
        <v>47</v>
      </c>
      <c r="E71" s="43" t="s">
        <v>47</v>
      </c>
      <c r="F71" s="43" t="s">
        <v>47</v>
      </c>
      <c r="G71" s="43" t="s">
        <v>47</v>
      </c>
      <c r="H71" s="43" t="s">
        <v>47</v>
      </c>
      <c r="I71" s="43" t="s">
        <v>47</v>
      </c>
      <c r="J71" s="43" t="s">
        <v>47</v>
      </c>
      <c r="K71" s="43" t="s">
        <v>47</v>
      </c>
      <c r="L71" s="43" t="s">
        <v>47</v>
      </c>
      <c r="M71" s="43">
        <v>20118677.219999999</v>
      </c>
      <c r="N71" s="43" t="s">
        <v>47</v>
      </c>
      <c r="O71" s="44" t="s">
        <v>47</v>
      </c>
      <c r="P71" s="43" t="s">
        <v>47</v>
      </c>
      <c r="Q71" s="43" t="s">
        <v>47</v>
      </c>
      <c r="R71" s="43" t="s">
        <v>47</v>
      </c>
      <c r="S71" s="43" t="s">
        <v>47</v>
      </c>
      <c r="T71" s="43" t="s">
        <v>47</v>
      </c>
      <c r="U71" s="43" t="s">
        <v>47</v>
      </c>
      <c r="V71" s="43" t="s">
        <v>47</v>
      </c>
      <c r="W71" s="43" t="s">
        <v>47</v>
      </c>
      <c r="X71" s="45">
        <v>5262347.03</v>
      </c>
      <c r="Y71" s="43" t="s">
        <v>47</v>
      </c>
      <c r="Z71" s="44" t="s">
        <v>47</v>
      </c>
      <c r="AA71" s="59">
        <f>AA72</f>
        <v>20118677.219999999</v>
      </c>
      <c r="AB71" s="47">
        <f t="shared" si="0"/>
        <v>100</v>
      </c>
    </row>
    <row r="72" spans="1:28" ht="23.25" x14ac:dyDescent="0.25">
      <c r="A72" s="54" t="s">
        <v>178</v>
      </c>
      <c r="B72" s="55" t="s">
        <v>45</v>
      </c>
      <c r="C72" s="56" t="s">
        <v>179</v>
      </c>
      <c r="D72" s="43" t="s">
        <v>47</v>
      </c>
      <c r="E72" s="43" t="s">
        <v>47</v>
      </c>
      <c r="F72" s="43" t="s">
        <v>47</v>
      </c>
      <c r="G72" s="43" t="s">
        <v>47</v>
      </c>
      <c r="H72" s="43" t="s">
        <v>47</v>
      </c>
      <c r="I72" s="43" t="s">
        <v>47</v>
      </c>
      <c r="J72" s="43" t="s">
        <v>47</v>
      </c>
      <c r="K72" s="43" t="s">
        <v>47</v>
      </c>
      <c r="L72" s="43" t="s">
        <v>47</v>
      </c>
      <c r="M72" s="43">
        <v>20118677.219999999</v>
      </c>
      <c r="N72" s="43" t="s">
        <v>47</v>
      </c>
      <c r="O72" s="44" t="s">
        <v>47</v>
      </c>
      <c r="P72" s="43" t="s">
        <v>47</v>
      </c>
      <c r="Q72" s="43" t="s">
        <v>47</v>
      </c>
      <c r="R72" s="43" t="s">
        <v>47</v>
      </c>
      <c r="S72" s="43" t="s">
        <v>47</v>
      </c>
      <c r="T72" s="43" t="s">
        <v>47</v>
      </c>
      <c r="U72" s="43" t="s">
        <v>47</v>
      </c>
      <c r="V72" s="43" t="s">
        <v>47</v>
      </c>
      <c r="W72" s="43" t="s">
        <v>47</v>
      </c>
      <c r="X72" s="45">
        <v>5262347.03</v>
      </c>
      <c r="Y72" s="43" t="s">
        <v>47</v>
      </c>
      <c r="Z72" s="44" t="s">
        <v>47</v>
      </c>
      <c r="AA72" s="59">
        <v>20118677.219999999</v>
      </c>
      <c r="AB72" s="47">
        <f t="shared" ref="AB72:AB79" si="1">AA72*100/M72</f>
        <v>100</v>
      </c>
    </row>
    <row r="73" spans="1:28" x14ac:dyDescent="0.25">
      <c r="A73" s="54" t="s">
        <v>180</v>
      </c>
      <c r="B73" s="55" t="s">
        <v>45</v>
      </c>
      <c r="C73" s="56" t="s">
        <v>181</v>
      </c>
      <c r="D73" s="43" t="s">
        <v>47</v>
      </c>
      <c r="E73" s="43" t="s">
        <v>47</v>
      </c>
      <c r="F73" s="43" t="s">
        <v>47</v>
      </c>
      <c r="G73" s="43" t="s">
        <v>47</v>
      </c>
      <c r="H73" s="43" t="s">
        <v>47</v>
      </c>
      <c r="I73" s="43" t="s">
        <v>47</v>
      </c>
      <c r="J73" s="43" t="s">
        <v>47</v>
      </c>
      <c r="K73" s="43" t="s">
        <v>47</v>
      </c>
      <c r="L73" s="43" t="s">
        <v>47</v>
      </c>
      <c r="M73" s="43">
        <v>31735</v>
      </c>
      <c r="N73" s="43" t="s">
        <v>47</v>
      </c>
      <c r="O73" s="44" t="s">
        <v>47</v>
      </c>
      <c r="P73" s="43" t="s">
        <v>47</v>
      </c>
      <c r="Q73" s="43" t="s">
        <v>47</v>
      </c>
      <c r="R73" s="43" t="s">
        <v>47</v>
      </c>
      <c r="S73" s="43" t="s">
        <v>47</v>
      </c>
      <c r="T73" s="43" t="s">
        <v>47</v>
      </c>
      <c r="U73" s="43" t="s">
        <v>47</v>
      </c>
      <c r="V73" s="43" t="s">
        <v>47</v>
      </c>
      <c r="W73" s="43" t="s">
        <v>47</v>
      </c>
      <c r="X73" s="45" t="s">
        <v>47</v>
      </c>
      <c r="Y73" s="43" t="s">
        <v>47</v>
      </c>
      <c r="Z73" s="44" t="s">
        <v>47</v>
      </c>
      <c r="AA73" s="59">
        <f>AA74</f>
        <v>31735</v>
      </c>
      <c r="AB73" s="47">
        <f t="shared" si="1"/>
        <v>100</v>
      </c>
    </row>
    <row r="74" spans="1:28" ht="23.25" x14ac:dyDescent="0.25">
      <c r="A74" s="54" t="s">
        <v>182</v>
      </c>
      <c r="B74" s="55" t="s">
        <v>45</v>
      </c>
      <c r="C74" s="56" t="s">
        <v>183</v>
      </c>
      <c r="D74" s="43" t="s">
        <v>47</v>
      </c>
      <c r="E74" s="43" t="s">
        <v>47</v>
      </c>
      <c r="F74" s="43" t="s">
        <v>47</v>
      </c>
      <c r="G74" s="43" t="s">
        <v>47</v>
      </c>
      <c r="H74" s="43" t="s">
        <v>47</v>
      </c>
      <c r="I74" s="43" t="s">
        <v>47</v>
      </c>
      <c r="J74" s="43" t="s">
        <v>47</v>
      </c>
      <c r="K74" s="43" t="s">
        <v>47</v>
      </c>
      <c r="L74" s="43" t="s">
        <v>47</v>
      </c>
      <c r="M74" s="43">
        <v>31735</v>
      </c>
      <c r="N74" s="43" t="s">
        <v>47</v>
      </c>
      <c r="O74" s="44" t="s">
        <v>47</v>
      </c>
      <c r="P74" s="43" t="s">
        <v>47</v>
      </c>
      <c r="Q74" s="43" t="s">
        <v>47</v>
      </c>
      <c r="R74" s="43" t="s">
        <v>47</v>
      </c>
      <c r="S74" s="43" t="s">
        <v>47</v>
      </c>
      <c r="T74" s="43" t="s">
        <v>47</v>
      </c>
      <c r="U74" s="43" t="s">
        <v>47</v>
      </c>
      <c r="V74" s="43" t="s">
        <v>47</v>
      </c>
      <c r="W74" s="43" t="s">
        <v>47</v>
      </c>
      <c r="X74" s="45" t="s">
        <v>47</v>
      </c>
      <c r="Y74" s="43" t="s">
        <v>47</v>
      </c>
      <c r="Z74" s="44" t="s">
        <v>47</v>
      </c>
      <c r="AA74" s="59">
        <f>AA75</f>
        <v>31735</v>
      </c>
      <c r="AB74" s="47">
        <f t="shared" si="1"/>
        <v>100</v>
      </c>
    </row>
    <row r="75" spans="1:28" ht="23.25" x14ac:dyDescent="0.25">
      <c r="A75" s="54" t="s">
        <v>182</v>
      </c>
      <c r="B75" s="55" t="s">
        <v>45</v>
      </c>
      <c r="C75" s="56" t="s">
        <v>184</v>
      </c>
      <c r="D75" s="43" t="s">
        <v>47</v>
      </c>
      <c r="E75" s="43" t="s">
        <v>47</v>
      </c>
      <c r="F75" s="43" t="s">
        <v>47</v>
      </c>
      <c r="G75" s="43" t="s">
        <v>47</v>
      </c>
      <c r="H75" s="43" t="s">
        <v>47</v>
      </c>
      <c r="I75" s="43" t="s">
        <v>47</v>
      </c>
      <c r="J75" s="43" t="s">
        <v>47</v>
      </c>
      <c r="K75" s="43" t="s">
        <v>47</v>
      </c>
      <c r="L75" s="43" t="s">
        <v>47</v>
      </c>
      <c r="M75" s="43">
        <v>31735</v>
      </c>
      <c r="N75" s="43" t="s">
        <v>47</v>
      </c>
      <c r="O75" s="44" t="s">
        <v>47</v>
      </c>
      <c r="P75" s="43" t="s">
        <v>47</v>
      </c>
      <c r="Q75" s="43" t="s">
        <v>47</v>
      </c>
      <c r="R75" s="43" t="s">
        <v>47</v>
      </c>
      <c r="S75" s="43" t="s">
        <v>47</v>
      </c>
      <c r="T75" s="43" t="s">
        <v>47</v>
      </c>
      <c r="U75" s="43" t="s">
        <v>47</v>
      </c>
      <c r="V75" s="43" t="s">
        <v>47</v>
      </c>
      <c r="W75" s="43" t="s">
        <v>47</v>
      </c>
      <c r="X75" s="45" t="s">
        <v>47</v>
      </c>
      <c r="Y75" s="43" t="s">
        <v>47</v>
      </c>
      <c r="Z75" s="44" t="s">
        <v>47</v>
      </c>
      <c r="AA75" s="59">
        <v>31735</v>
      </c>
      <c r="AB75" s="47">
        <f t="shared" si="1"/>
        <v>100</v>
      </c>
    </row>
    <row r="76" spans="1:28" ht="57" x14ac:dyDescent="0.25">
      <c r="A76" s="54" t="s">
        <v>185</v>
      </c>
      <c r="B76" s="55" t="s">
        <v>45</v>
      </c>
      <c r="C76" s="56" t="s">
        <v>186</v>
      </c>
      <c r="D76" s="43" t="s">
        <v>47</v>
      </c>
      <c r="E76" s="43" t="s">
        <v>47</v>
      </c>
      <c r="F76" s="43" t="s">
        <v>47</v>
      </c>
      <c r="G76" s="43" t="s">
        <v>47</v>
      </c>
      <c r="H76" s="43" t="s">
        <v>47</v>
      </c>
      <c r="I76" s="43" t="s">
        <v>47</v>
      </c>
      <c r="J76" s="43" t="s">
        <v>47</v>
      </c>
      <c r="K76" s="43" t="s">
        <v>47</v>
      </c>
      <c r="L76" s="43" t="s">
        <v>47</v>
      </c>
      <c r="M76" s="43">
        <v>7080.3</v>
      </c>
      <c r="N76" s="43" t="s">
        <v>47</v>
      </c>
      <c r="O76" s="44" t="s">
        <v>47</v>
      </c>
      <c r="P76" s="43" t="s">
        <v>47</v>
      </c>
      <c r="Q76" s="43" t="s">
        <v>47</v>
      </c>
      <c r="R76" s="43" t="s">
        <v>47</v>
      </c>
      <c r="S76" s="43" t="s">
        <v>47</v>
      </c>
      <c r="T76" s="43" t="s">
        <v>47</v>
      </c>
      <c r="U76" s="43" t="s">
        <v>47</v>
      </c>
      <c r="V76" s="43" t="s">
        <v>47</v>
      </c>
      <c r="W76" s="43" t="s">
        <v>47</v>
      </c>
      <c r="X76" s="45">
        <v>7080.3</v>
      </c>
      <c r="Y76" s="43" t="s">
        <v>47</v>
      </c>
      <c r="Z76" s="44" t="s">
        <v>47</v>
      </c>
      <c r="AA76" s="59">
        <f>AA77</f>
        <v>7080.3</v>
      </c>
      <c r="AB76" s="47">
        <f t="shared" si="1"/>
        <v>100</v>
      </c>
    </row>
    <row r="77" spans="1:28" ht="68.25" x14ac:dyDescent="0.25">
      <c r="A77" s="54" t="s">
        <v>187</v>
      </c>
      <c r="B77" s="55" t="s">
        <v>45</v>
      </c>
      <c r="C77" s="56" t="s">
        <v>188</v>
      </c>
      <c r="D77" s="43" t="s">
        <v>47</v>
      </c>
      <c r="E77" s="43" t="s">
        <v>47</v>
      </c>
      <c r="F77" s="43" t="s">
        <v>47</v>
      </c>
      <c r="G77" s="43" t="s">
        <v>47</v>
      </c>
      <c r="H77" s="43" t="s">
        <v>47</v>
      </c>
      <c r="I77" s="43" t="s">
        <v>47</v>
      </c>
      <c r="J77" s="43" t="s">
        <v>47</v>
      </c>
      <c r="K77" s="43" t="s">
        <v>47</v>
      </c>
      <c r="L77" s="43" t="s">
        <v>47</v>
      </c>
      <c r="M77" s="43">
        <v>7080.3</v>
      </c>
      <c r="N77" s="43" t="s">
        <v>47</v>
      </c>
      <c r="O77" s="44" t="s">
        <v>47</v>
      </c>
      <c r="P77" s="43" t="s">
        <v>47</v>
      </c>
      <c r="Q77" s="43" t="s">
        <v>47</v>
      </c>
      <c r="R77" s="43" t="s">
        <v>47</v>
      </c>
      <c r="S77" s="43" t="s">
        <v>47</v>
      </c>
      <c r="T77" s="43" t="s">
        <v>47</v>
      </c>
      <c r="U77" s="43" t="s">
        <v>47</v>
      </c>
      <c r="V77" s="43" t="s">
        <v>47</v>
      </c>
      <c r="W77" s="43" t="s">
        <v>47</v>
      </c>
      <c r="X77" s="45">
        <v>7080.3</v>
      </c>
      <c r="Y77" s="43" t="s">
        <v>47</v>
      </c>
      <c r="Z77" s="44" t="s">
        <v>47</v>
      </c>
      <c r="AA77" s="59">
        <f>AA78</f>
        <v>7080.3</v>
      </c>
      <c r="AB77" s="47">
        <f t="shared" si="1"/>
        <v>100</v>
      </c>
    </row>
    <row r="78" spans="1:28" ht="68.25" x14ac:dyDescent="0.25">
      <c r="A78" s="54" t="s">
        <v>189</v>
      </c>
      <c r="B78" s="55" t="s">
        <v>45</v>
      </c>
      <c r="C78" s="56" t="s">
        <v>190</v>
      </c>
      <c r="D78" s="43" t="s">
        <v>47</v>
      </c>
      <c r="E78" s="43" t="s">
        <v>47</v>
      </c>
      <c r="F78" s="43" t="s">
        <v>47</v>
      </c>
      <c r="G78" s="43" t="s">
        <v>47</v>
      </c>
      <c r="H78" s="43" t="s">
        <v>47</v>
      </c>
      <c r="I78" s="43" t="s">
        <v>47</v>
      </c>
      <c r="J78" s="43" t="s">
        <v>47</v>
      </c>
      <c r="K78" s="43" t="s">
        <v>47</v>
      </c>
      <c r="L78" s="43" t="s">
        <v>47</v>
      </c>
      <c r="M78" s="43">
        <v>7080.3</v>
      </c>
      <c r="N78" s="43" t="s">
        <v>47</v>
      </c>
      <c r="O78" s="44" t="s">
        <v>47</v>
      </c>
      <c r="P78" s="43" t="s">
        <v>47</v>
      </c>
      <c r="Q78" s="43" t="s">
        <v>47</v>
      </c>
      <c r="R78" s="43" t="s">
        <v>47</v>
      </c>
      <c r="S78" s="43" t="s">
        <v>47</v>
      </c>
      <c r="T78" s="43" t="s">
        <v>47</v>
      </c>
      <c r="U78" s="43" t="s">
        <v>47</v>
      </c>
      <c r="V78" s="43" t="s">
        <v>47</v>
      </c>
      <c r="W78" s="43" t="s">
        <v>47</v>
      </c>
      <c r="X78" s="45">
        <v>7080.3</v>
      </c>
      <c r="Y78" s="43" t="s">
        <v>47</v>
      </c>
      <c r="Z78" s="44" t="s">
        <v>47</v>
      </c>
      <c r="AA78" s="59">
        <f>AA79</f>
        <v>7080.3</v>
      </c>
      <c r="AB78" s="47">
        <f t="shared" si="1"/>
        <v>100</v>
      </c>
    </row>
    <row r="79" spans="1:28" ht="45.75" x14ac:dyDescent="0.25">
      <c r="A79" s="54" t="s">
        <v>191</v>
      </c>
      <c r="B79" s="55" t="s">
        <v>45</v>
      </c>
      <c r="C79" s="56" t="s">
        <v>192</v>
      </c>
      <c r="D79" s="43" t="s">
        <v>47</v>
      </c>
      <c r="E79" s="43" t="s">
        <v>47</v>
      </c>
      <c r="F79" s="43" t="s">
        <v>47</v>
      </c>
      <c r="G79" s="43" t="s">
        <v>47</v>
      </c>
      <c r="H79" s="43" t="s">
        <v>47</v>
      </c>
      <c r="I79" s="43" t="s">
        <v>47</v>
      </c>
      <c r="J79" s="43" t="s">
        <v>47</v>
      </c>
      <c r="K79" s="43" t="s">
        <v>47</v>
      </c>
      <c r="L79" s="43" t="s">
        <v>47</v>
      </c>
      <c r="M79" s="43">
        <v>7080.3</v>
      </c>
      <c r="N79" s="43" t="s">
        <v>47</v>
      </c>
      <c r="O79" s="44" t="s">
        <v>47</v>
      </c>
      <c r="P79" s="43" t="s">
        <v>47</v>
      </c>
      <c r="Q79" s="43" t="s">
        <v>47</v>
      </c>
      <c r="R79" s="43" t="s">
        <v>47</v>
      </c>
      <c r="S79" s="43" t="s">
        <v>47</v>
      </c>
      <c r="T79" s="43" t="s">
        <v>47</v>
      </c>
      <c r="U79" s="43" t="s">
        <v>47</v>
      </c>
      <c r="V79" s="43" t="s">
        <v>47</v>
      </c>
      <c r="W79" s="43" t="s">
        <v>47</v>
      </c>
      <c r="X79" s="45">
        <v>7080.3</v>
      </c>
      <c r="Y79" s="43" t="s">
        <v>47</v>
      </c>
      <c r="Z79" s="44" t="s">
        <v>47</v>
      </c>
      <c r="AA79" s="59">
        <v>7080.3</v>
      </c>
      <c r="AB79" s="47">
        <f t="shared" si="1"/>
        <v>100</v>
      </c>
    </row>
    <row r="80" spans="1:28" ht="12.95" customHeight="1" x14ac:dyDescent="0.25">
      <c r="A80" s="6"/>
      <c r="B80" s="25"/>
      <c r="C80" s="25"/>
      <c r="D80" s="25" t="s">
        <v>193</v>
      </c>
      <c r="E80" s="25" t="s">
        <v>193</v>
      </c>
      <c r="F80" s="25" t="s">
        <v>193</v>
      </c>
      <c r="G80" s="25" t="s">
        <v>193</v>
      </c>
      <c r="H80" s="25" t="s">
        <v>193</v>
      </c>
      <c r="I80" s="25" t="s">
        <v>193</v>
      </c>
      <c r="J80" s="25" t="s">
        <v>193</v>
      </c>
      <c r="K80" s="25" t="s">
        <v>193</v>
      </c>
      <c r="L80" s="25" t="s">
        <v>193</v>
      </c>
      <c r="M80" s="25"/>
      <c r="N80" s="25" t="s">
        <v>193</v>
      </c>
      <c r="O80" s="25" t="s">
        <v>193</v>
      </c>
      <c r="P80" s="25" t="s">
        <v>193</v>
      </c>
      <c r="Q80" s="25" t="s">
        <v>193</v>
      </c>
      <c r="R80" s="25" t="s">
        <v>193</v>
      </c>
      <c r="S80" s="25" t="s">
        <v>193</v>
      </c>
      <c r="T80" s="25" t="s">
        <v>193</v>
      </c>
      <c r="U80" s="25" t="s">
        <v>193</v>
      </c>
      <c r="V80" s="25" t="s">
        <v>193</v>
      </c>
      <c r="W80" s="25" t="s">
        <v>193</v>
      </c>
      <c r="X80" s="25"/>
      <c r="Y80" s="25" t="s">
        <v>193</v>
      </c>
      <c r="Z80" s="25" t="s">
        <v>193</v>
      </c>
      <c r="AA80" s="4"/>
      <c r="AB80" s="22"/>
    </row>
    <row r="81" spans="1:27" ht="12.95" customHeight="1" x14ac:dyDescent="0.25">
      <c r="A81" s="6"/>
      <c r="B81" s="6"/>
      <c r="C81" s="6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3"/>
      <c r="Z81" s="4"/>
      <c r="AA81" s="4"/>
    </row>
  </sheetData>
  <mergeCells count="7">
    <mergeCell ref="N4:N5"/>
    <mergeCell ref="O4:O5"/>
    <mergeCell ref="Y2:Z2"/>
    <mergeCell ref="A3:A4"/>
    <mergeCell ref="B3:B4"/>
    <mergeCell ref="C3:C4"/>
    <mergeCell ref="P4:P5"/>
  </mergeCells>
  <pageMargins left="0.78740157480314965" right="0.39370078740157483" top="0.59055118110236227" bottom="0.39370078740157483" header="0" footer="0"/>
  <pageSetup paperSize="9" scale="75" fitToWidth="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29"/>
  <sheetViews>
    <sheetView topLeftCell="A115" zoomScale="140" zoomScaleNormal="140" zoomScaleSheetLayoutView="100" workbookViewId="0">
      <selection activeCell="X127" sqref="X127"/>
    </sheetView>
  </sheetViews>
  <sheetFormatPr defaultRowHeight="15" x14ac:dyDescent="0.25"/>
  <cols>
    <col min="1" max="1" width="51.42578125" style="1" customWidth="1"/>
    <col min="2" max="2" width="5" style="1" customWidth="1"/>
    <col min="3" max="3" width="19.42578125" style="1" customWidth="1"/>
    <col min="4" max="12" width="9.140625" style="1" hidden="1"/>
    <col min="13" max="13" width="11.7109375" style="1" customWidth="1"/>
    <col min="14" max="19" width="9.140625" style="1" hidden="1"/>
    <col min="20" max="20" width="11.140625" style="1" customWidth="1"/>
    <col min="21" max="22" width="9.140625" style="1" hidden="1" customWidth="1"/>
    <col min="23" max="23" width="11" style="1" customWidth="1"/>
    <col min="24" max="24" width="6.5703125" style="1" customWidth="1"/>
    <col min="25" max="25" width="14" style="1" customWidth="1"/>
    <col min="26" max="16384" width="9.140625" style="1"/>
  </cols>
  <sheetData>
    <row r="1" spans="1:24" ht="7.5" customHeight="1" x14ac:dyDescent="0.25">
      <c r="A1" s="11"/>
      <c r="B1" s="12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3"/>
      <c r="Q1" s="3"/>
      <c r="R1" s="3"/>
      <c r="S1" s="3"/>
      <c r="T1" s="3"/>
      <c r="U1" s="3"/>
      <c r="V1" s="4"/>
      <c r="W1" s="4"/>
    </row>
    <row r="2" spans="1:24" ht="14.1" customHeight="1" x14ac:dyDescent="0.25">
      <c r="A2" s="68" t="s">
        <v>194</v>
      </c>
      <c r="B2" s="68"/>
      <c r="C2" s="68"/>
      <c r="D2" s="69"/>
      <c r="E2" s="69"/>
      <c r="F2" s="69"/>
      <c r="G2" s="69"/>
      <c r="H2" s="69"/>
      <c r="I2" s="69"/>
      <c r="J2" s="69"/>
      <c r="K2" s="69"/>
      <c r="L2" s="70"/>
      <c r="M2" s="70"/>
      <c r="N2" s="126" t="s">
        <v>195</v>
      </c>
      <c r="O2" s="127"/>
      <c r="P2" s="71"/>
      <c r="Q2" s="71"/>
      <c r="R2" s="71"/>
      <c r="S2" s="71"/>
      <c r="T2" s="71"/>
      <c r="U2" s="126" t="s">
        <v>196</v>
      </c>
      <c r="V2" s="127"/>
      <c r="W2" s="72"/>
      <c r="X2" s="73"/>
    </row>
    <row r="3" spans="1:24" ht="12.95" customHeight="1" x14ac:dyDescent="0.25">
      <c r="A3" s="74"/>
      <c r="B3" s="74"/>
      <c r="C3" s="74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71"/>
      <c r="Q3" s="71"/>
      <c r="R3" s="71"/>
      <c r="S3" s="71"/>
      <c r="T3" s="71"/>
      <c r="U3" s="71"/>
      <c r="V3" s="72"/>
      <c r="W3" s="72"/>
      <c r="X3" s="73"/>
    </row>
    <row r="4" spans="1:24" ht="11.45" customHeight="1" x14ac:dyDescent="0.25">
      <c r="A4" s="128" t="s">
        <v>5</v>
      </c>
      <c r="B4" s="128" t="s">
        <v>3</v>
      </c>
      <c r="C4" s="128" t="s">
        <v>197</v>
      </c>
      <c r="D4" s="61"/>
      <c r="E4" s="61"/>
      <c r="F4" s="61"/>
      <c r="G4" s="61"/>
      <c r="H4" s="61"/>
      <c r="I4" s="61"/>
      <c r="J4" s="61"/>
      <c r="K4" s="61"/>
      <c r="L4" s="61"/>
      <c r="M4" s="123" t="s">
        <v>422</v>
      </c>
      <c r="N4" s="61"/>
      <c r="O4" s="61"/>
      <c r="P4" s="61"/>
      <c r="Q4" s="61"/>
      <c r="R4" s="61"/>
      <c r="S4" s="61"/>
      <c r="T4" s="119" t="s">
        <v>423</v>
      </c>
      <c r="U4" s="61"/>
      <c r="V4" s="61"/>
      <c r="W4" s="120" t="s">
        <v>424</v>
      </c>
      <c r="X4" s="125" t="s">
        <v>421</v>
      </c>
    </row>
    <row r="5" spans="1:24" ht="43.5" customHeight="1" x14ac:dyDescent="0.25">
      <c r="A5" s="129"/>
      <c r="B5" s="129"/>
      <c r="C5" s="129"/>
      <c r="D5" s="62" t="s">
        <v>6</v>
      </c>
      <c r="E5" s="62" t="s">
        <v>7</v>
      </c>
      <c r="F5" s="62" t="s">
        <v>8</v>
      </c>
      <c r="G5" s="62" t="s">
        <v>9</v>
      </c>
      <c r="H5" s="62" t="s">
        <v>10</v>
      </c>
      <c r="I5" s="62" t="s">
        <v>11</v>
      </c>
      <c r="J5" s="62" t="s">
        <v>12</v>
      </c>
      <c r="K5" s="62" t="s">
        <v>13</v>
      </c>
      <c r="L5" s="62" t="s">
        <v>14</v>
      </c>
      <c r="M5" s="123"/>
      <c r="N5" s="62" t="s">
        <v>15</v>
      </c>
      <c r="O5" s="62" t="s">
        <v>16</v>
      </c>
      <c r="P5" s="66" t="s">
        <v>11</v>
      </c>
      <c r="Q5" s="66" t="s">
        <v>198</v>
      </c>
      <c r="R5" s="66" t="s">
        <v>13</v>
      </c>
      <c r="S5" s="66" t="s">
        <v>14</v>
      </c>
      <c r="T5" s="119"/>
      <c r="U5" s="66" t="s">
        <v>15</v>
      </c>
      <c r="V5" s="66" t="s">
        <v>16</v>
      </c>
      <c r="W5" s="120"/>
      <c r="X5" s="125"/>
    </row>
    <row r="6" spans="1:24" ht="11.45" customHeight="1" x14ac:dyDescent="0.25">
      <c r="A6" s="62" t="s">
        <v>19</v>
      </c>
      <c r="B6" s="62" t="s">
        <v>20</v>
      </c>
      <c r="C6" s="62" t="s">
        <v>21</v>
      </c>
      <c r="D6" s="67" t="s">
        <v>23</v>
      </c>
      <c r="E6" s="67" t="s">
        <v>24</v>
      </c>
      <c r="F6" s="67" t="s">
        <v>25</v>
      </c>
      <c r="G6" s="67" t="s">
        <v>26</v>
      </c>
      <c r="H6" s="67" t="s">
        <v>27</v>
      </c>
      <c r="I6" s="67" t="s">
        <v>28</v>
      </c>
      <c r="J6" s="67" t="s">
        <v>29</v>
      </c>
      <c r="K6" s="67" t="s">
        <v>30</v>
      </c>
      <c r="L6" s="67" t="s">
        <v>31</v>
      </c>
      <c r="M6" s="67" t="s">
        <v>22</v>
      </c>
      <c r="N6" s="67" t="s">
        <v>32</v>
      </c>
      <c r="O6" s="67" t="s">
        <v>33</v>
      </c>
      <c r="P6" s="67" t="s">
        <v>38</v>
      </c>
      <c r="Q6" s="67" t="s">
        <v>39</v>
      </c>
      <c r="R6" s="67" t="s">
        <v>40</v>
      </c>
      <c r="S6" s="67" t="s">
        <v>41</v>
      </c>
      <c r="T6" s="67" t="s">
        <v>23</v>
      </c>
      <c r="U6" s="67" t="s">
        <v>42</v>
      </c>
      <c r="V6" s="67" t="s">
        <v>43</v>
      </c>
      <c r="W6" s="46">
        <v>6</v>
      </c>
      <c r="X6" s="65">
        <v>7</v>
      </c>
    </row>
    <row r="7" spans="1:24" ht="30" customHeight="1" x14ac:dyDescent="0.25">
      <c r="A7" s="75" t="s">
        <v>199</v>
      </c>
      <c r="B7" s="76" t="s">
        <v>200</v>
      </c>
      <c r="C7" s="77" t="s">
        <v>46</v>
      </c>
      <c r="D7" s="78" t="s">
        <v>47</v>
      </c>
      <c r="E7" s="78" t="s">
        <v>47</v>
      </c>
      <c r="F7" s="78" t="s">
        <v>47</v>
      </c>
      <c r="G7" s="78" t="s">
        <v>47</v>
      </c>
      <c r="H7" s="78" t="s">
        <v>47</v>
      </c>
      <c r="I7" s="78" t="s">
        <v>47</v>
      </c>
      <c r="J7" s="78" t="s">
        <v>47</v>
      </c>
      <c r="K7" s="78" t="s">
        <v>47</v>
      </c>
      <c r="L7" s="78" t="s">
        <v>47</v>
      </c>
      <c r="M7" s="78">
        <v>111136968.63</v>
      </c>
      <c r="N7" s="79" t="s">
        <v>47</v>
      </c>
      <c r="O7" s="79" t="s">
        <v>47</v>
      </c>
      <c r="P7" s="78" t="s">
        <v>47</v>
      </c>
      <c r="Q7" s="78" t="s">
        <v>47</v>
      </c>
      <c r="R7" s="78" t="s">
        <v>47</v>
      </c>
      <c r="S7" s="78" t="s">
        <v>47</v>
      </c>
      <c r="T7" s="78">
        <v>67369567.560000002</v>
      </c>
      <c r="U7" s="78" t="s">
        <v>47</v>
      </c>
      <c r="V7" s="79" t="s">
        <v>47</v>
      </c>
      <c r="W7" s="80">
        <f>W9+W36+W41+W60+W92+W96+W104+W118+W122</f>
        <v>104648531.98444778</v>
      </c>
      <c r="X7" s="81">
        <f>W7*100/M7</f>
        <v>94.161765679291037</v>
      </c>
    </row>
    <row r="8" spans="1:24" ht="14.25" customHeight="1" x14ac:dyDescent="0.25">
      <c r="A8" s="82" t="s">
        <v>48</v>
      </c>
      <c r="B8" s="83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5"/>
      <c r="O8" s="85"/>
      <c r="P8" s="84"/>
      <c r="Q8" s="84"/>
      <c r="R8" s="84"/>
      <c r="S8" s="84"/>
      <c r="T8" s="84"/>
      <c r="U8" s="84"/>
      <c r="V8" s="85"/>
      <c r="W8" s="86"/>
      <c r="X8" s="87"/>
    </row>
    <row r="9" spans="1:24" ht="19.5" customHeight="1" x14ac:dyDescent="0.25">
      <c r="A9" s="88" t="s">
        <v>201</v>
      </c>
      <c r="B9" s="89" t="s">
        <v>200</v>
      </c>
      <c r="C9" s="84" t="s">
        <v>202</v>
      </c>
      <c r="D9" s="90" t="s">
        <v>47</v>
      </c>
      <c r="E9" s="90" t="s">
        <v>47</v>
      </c>
      <c r="F9" s="90" t="s">
        <v>47</v>
      </c>
      <c r="G9" s="90" t="s">
        <v>47</v>
      </c>
      <c r="H9" s="90" t="s">
        <v>47</v>
      </c>
      <c r="I9" s="90" t="s">
        <v>47</v>
      </c>
      <c r="J9" s="90" t="s">
        <v>47</v>
      </c>
      <c r="K9" s="90" t="s">
        <v>47</v>
      </c>
      <c r="L9" s="90" t="s">
        <v>47</v>
      </c>
      <c r="M9" s="90">
        <v>1629885.99</v>
      </c>
      <c r="N9" s="91" t="s">
        <v>47</v>
      </c>
      <c r="O9" s="91" t="s">
        <v>47</v>
      </c>
      <c r="P9" s="90" t="s">
        <v>47</v>
      </c>
      <c r="Q9" s="90" t="s">
        <v>47</v>
      </c>
      <c r="R9" s="90" t="s">
        <v>47</v>
      </c>
      <c r="S9" s="90" t="s">
        <v>47</v>
      </c>
      <c r="T9" s="90">
        <v>552766.18000000005</v>
      </c>
      <c r="U9" s="90" t="s">
        <v>47</v>
      </c>
      <c r="V9" s="90" t="s">
        <v>47</v>
      </c>
      <c r="W9" s="86">
        <f>W10+W16+W19+W22</f>
        <v>1423885.99</v>
      </c>
      <c r="X9" s="81">
        <f t="shared" ref="X9:X72" si="0">W9*100/M9</f>
        <v>87.36107916358003</v>
      </c>
    </row>
    <row r="10" spans="1:24" ht="37.5" customHeight="1" x14ac:dyDescent="0.25">
      <c r="A10" s="88" t="s">
        <v>203</v>
      </c>
      <c r="B10" s="89" t="s">
        <v>200</v>
      </c>
      <c r="C10" s="84" t="s">
        <v>204</v>
      </c>
      <c r="D10" s="90" t="s">
        <v>47</v>
      </c>
      <c r="E10" s="90" t="s">
        <v>47</v>
      </c>
      <c r="F10" s="90" t="s">
        <v>47</v>
      </c>
      <c r="G10" s="90" t="s">
        <v>47</v>
      </c>
      <c r="H10" s="90" t="s">
        <v>47</v>
      </c>
      <c r="I10" s="90" t="s">
        <v>47</v>
      </c>
      <c r="J10" s="90" t="s">
        <v>47</v>
      </c>
      <c r="K10" s="90" t="s">
        <v>47</v>
      </c>
      <c r="L10" s="90" t="s">
        <v>47</v>
      </c>
      <c r="M10" s="90">
        <v>293244.7</v>
      </c>
      <c r="N10" s="91" t="s">
        <v>47</v>
      </c>
      <c r="O10" s="91" t="s">
        <v>47</v>
      </c>
      <c r="P10" s="90" t="s">
        <v>47</v>
      </c>
      <c r="Q10" s="90" t="s">
        <v>47</v>
      </c>
      <c r="R10" s="90" t="s">
        <v>47</v>
      </c>
      <c r="S10" s="90" t="s">
        <v>47</v>
      </c>
      <c r="T10" s="90">
        <v>216533.4</v>
      </c>
      <c r="U10" s="90" t="s">
        <v>47</v>
      </c>
      <c r="V10" s="90" t="s">
        <v>47</v>
      </c>
      <c r="W10" s="80">
        <f>W11</f>
        <v>293244.7</v>
      </c>
      <c r="X10" s="87">
        <f t="shared" si="0"/>
        <v>100</v>
      </c>
    </row>
    <row r="11" spans="1:24" ht="39.75" customHeight="1" x14ac:dyDescent="0.25">
      <c r="A11" s="88" t="s">
        <v>205</v>
      </c>
      <c r="B11" s="89" t="s">
        <v>200</v>
      </c>
      <c r="C11" s="84" t="s">
        <v>206</v>
      </c>
      <c r="D11" s="90" t="s">
        <v>47</v>
      </c>
      <c r="E11" s="90" t="s">
        <v>47</v>
      </c>
      <c r="F11" s="90" t="s">
        <v>47</v>
      </c>
      <c r="G11" s="90" t="s">
        <v>47</v>
      </c>
      <c r="H11" s="90" t="s">
        <v>47</v>
      </c>
      <c r="I11" s="90" t="s">
        <v>47</v>
      </c>
      <c r="J11" s="90" t="s">
        <v>47</v>
      </c>
      <c r="K11" s="90" t="s">
        <v>47</v>
      </c>
      <c r="L11" s="90" t="s">
        <v>47</v>
      </c>
      <c r="M11" s="90">
        <v>293244.7</v>
      </c>
      <c r="N11" s="91" t="s">
        <v>47</v>
      </c>
      <c r="O11" s="91" t="s">
        <v>47</v>
      </c>
      <c r="P11" s="90" t="s">
        <v>47</v>
      </c>
      <c r="Q11" s="90" t="s">
        <v>47</v>
      </c>
      <c r="R11" s="90" t="s">
        <v>47</v>
      </c>
      <c r="S11" s="90" t="s">
        <v>47</v>
      </c>
      <c r="T11" s="90">
        <v>216533.4</v>
      </c>
      <c r="U11" s="90" t="s">
        <v>47</v>
      </c>
      <c r="V11" s="90" t="s">
        <v>47</v>
      </c>
      <c r="W11" s="80">
        <f>W12</f>
        <v>293244.7</v>
      </c>
      <c r="X11" s="87">
        <f t="shared" si="0"/>
        <v>100</v>
      </c>
    </row>
    <row r="12" spans="1:24" ht="30.75" customHeight="1" x14ac:dyDescent="0.25">
      <c r="A12" s="88" t="s">
        <v>207</v>
      </c>
      <c r="B12" s="89" t="s">
        <v>200</v>
      </c>
      <c r="C12" s="84" t="s">
        <v>208</v>
      </c>
      <c r="D12" s="90" t="s">
        <v>47</v>
      </c>
      <c r="E12" s="90" t="s">
        <v>47</v>
      </c>
      <c r="F12" s="90" t="s">
        <v>47</v>
      </c>
      <c r="G12" s="90" t="s">
        <v>47</v>
      </c>
      <c r="H12" s="90" t="s">
        <v>47</v>
      </c>
      <c r="I12" s="90" t="s">
        <v>47</v>
      </c>
      <c r="J12" s="90" t="s">
        <v>47</v>
      </c>
      <c r="K12" s="90" t="s">
        <v>47</v>
      </c>
      <c r="L12" s="90" t="s">
        <v>47</v>
      </c>
      <c r="M12" s="90">
        <v>293244.7</v>
      </c>
      <c r="N12" s="91" t="s">
        <v>47</v>
      </c>
      <c r="O12" s="91" t="s">
        <v>47</v>
      </c>
      <c r="P12" s="90" t="s">
        <v>47</v>
      </c>
      <c r="Q12" s="90" t="s">
        <v>47</v>
      </c>
      <c r="R12" s="90" t="s">
        <v>47</v>
      </c>
      <c r="S12" s="90" t="s">
        <v>47</v>
      </c>
      <c r="T12" s="90">
        <v>216533.4</v>
      </c>
      <c r="U12" s="90" t="s">
        <v>47</v>
      </c>
      <c r="V12" s="90" t="s">
        <v>47</v>
      </c>
      <c r="W12" s="80">
        <f>W13+W14+W15</f>
        <v>293244.7</v>
      </c>
      <c r="X12" s="87">
        <f t="shared" si="0"/>
        <v>100</v>
      </c>
    </row>
    <row r="13" spans="1:24" ht="13.5" customHeight="1" x14ac:dyDescent="0.25">
      <c r="A13" s="88" t="s">
        <v>209</v>
      </c>
      <c r="B13" s="89" t="s">
        <v>200</v>
      </c>
      <c r="C13" s="84" t="s">
        <v>210</v>
      </c>
      <c r="D13" s="90" t="s">
        <v>47</v>
      </c>
      <c r="E13" s="90" t="s">
        <v>47</v>
      </c>
      <c r="F13" s="90" t="s">
        <v>47</v>
      </c>
      <c r="G13" s="90" t="s">
        <v>47</v>
      </c>
      <c r="H13" s="90" t="s">
        <v>47</v>
      </c>
      <c r="I13" s="90" t="s">
        <v>47</v>
      </c>
      <c r="J13" s="90" t="s">
        <v>47</v>
      </c>
      <c r="K13" s="90" t="s">
        <v>47</v>
      </c>
      <c r="L13" s="90" t="s">
        <v>47</v>
      </c>
      <c r="M13" s="90">
        <v>215241</v>
      </c>
      <c r="N13" s="91" t="s">
        <v>47</v>
      </c>
      <c r="O13" s="91" t="s">
        <v>47</v>
      </c>
      <c r="P13" s="90" t="s">
        <v>47</v>
      </c>
      <c r="Q13" s="90" t="s">
        <v>47</v>
      </c>
      <c r="R13" s="90" t="s">
        <v>47</v>
      </c>
      <c r="S13" s="90" t="s">
        <v>47</v>
      </c>
      <c r="T13" s="90">
        <v>161736.45000000001</v>
      </c>
      <c r="U13" s="90" t="s">
        <v>47</v>
      </c>
      <c r="V13" s="90" t="s">
        <v>47</v>
      </c>
      <c r="W13" s="80">
        <v>215241</v>
      </c>
      <c r="X13" s="87">
        <f t="shared" si="0"/>
        <v>100</v>
      </c>
    </row>
    <row r="14" spans="1:24" ht="27" customHeight="1" x14ac:dyDescent="0.25">
      <c r="A14" s="88" t="s">
        <v>211</v>
      </c>
      <c r="B14" s="89" t="s">
        <v>200</v>
      </c>
      <c r="C14" s="84" t="s">
        <v>212</v>
      </c>
      <c r="D14" s="90" t="s">
        <v>47</v>
      </c>
      <c r="E14" s="90" t="s">
        <v>47</v>
      </c>
      <c r="F14" s="90" t="s">
        <v>47</v>
      </c>
      <c r="G14" s="90" t="s">
        <v>47</v>
      </c>
      <c r="H14" s="90" t="s">
        <v>47</v>
      </c>
      <c r="I14" s="90" t="s">
        <v>47</v>
      </c>
      <c r="J14" s="90" t="s">
        <v>47</v>
      </c>
      <c r="K14" s="90" t="s">
        <v>47</v>
      </c>
      <c r="L14" s="90" t="s">
        <v>47</v>
      </c>
      <c r="M14" s="90">
        <v>13000</v>
      </c>
      <c r="N14" s="91" t="s">
        <v>47</v>
      </c>
      <c r="O14" s="91" t="s">
        <v>47</v>
      </c>
      <c r="P14" s="90" t="s">
        <v>47</v>
      </c>
      <c r="Q14" s="90" t="s">
        <v>47</v>
      </c>
      <c r="R14" s="90" t="s">
        <v>47</v>
      </c>
      <c r="S14" s="90" t="s">
        <v>47</v>
      </c>
      <c r="T14" s="90">
        <v>7000</v>
      </c>
      <c r="U14" s="90" t="s">
        <v>47</v>
      </c>
      <c r="V14" s="90" t="s">
        <v>47</v>
      </c>
      <c r="W14" s="80">
        <v>13000</v>
      </c>
      <c r="X14" s="87">
        <f t="shared" si="0"/>
        <v>100</v>
      </c>
    </row>
    <row r="15" spans="1:24" ht="36.75" customHeight="1" x14ac:dyDescent="0.25">
      <c r="A15" s="88" t="s">
        <v>213</v>
      </c>
      <c r="B15" s="89" t="s">
        <v>200</v>
      </c>
      <c r="C15" s="84" t="s">
        <v>214</v>
      </c>
      <c r="D15" s="90" t="s">
        <v>47</v>
      </c>
      <c r="E15" s="90" t="s">
        <v>47</v>
      </c>
      <c r="F15" s="90" t="s">
        <v>47</v>
      </c>
      <c r="G15" s="90" t="s">
        <v>47</v>
      </c>
      <c r="H15" s="90" t="s">
        <v>47</v>
      </c>
      <c r="I15" s="90" t="s">
        <v>47</v>
      </c>
      <c r="J15" s="90" t="s">
        <v>47</v>
      </c>
      <c r="K15" s="90" t="s">
        <v>47</v>
      </c>
      <c r="L15" s="90" t="s">
        <v>47</v>
      </c>
      <c r="M15" s="90">
        <v>65003.7</v>
      </c>
      <c r="N15" s="91" t="s">
        <v>47</v>
      </c>
      <c r="O15" s="91" t="s">
        <v>47</v>
      </c>
      <c r="P15" s="90" t="s">
        <v>47</v>
      </c>
      <c r="Q15" s="90" t="s">
        <v>47</v>
      </c>
      <c r="R15" s="90" t="s">
        <v>47</v>
      </c>
      <c r="S15" s="90" t="s">
        <v>47</v>
      </c>
      <c r="T15" s="90">
        <v>47796.95</v>
      </c>
      <c r="U15" s="90" t="s">
        <v>47</v>
      </c>
      <c r="V15" s="90" t="s">
        <v>47</v>
      </c>
      <c r="W15" s="80">
        <v>65003.7</v>
      </c>
      <c r="X15" s="87">
        <f t="shared" si="0"/>
        <v>100</v>
      </c>
    </row>
    <row r="16" spans="1:24" ht="27.75" customHeight="1" x14ac:dyDescent="0.25">
      <c r="A16" s="88" t="s">
        <v>215</v>
      </c>
      <c r="B16" s="89" t="s">
        <v>200</v>
      </c>
      <c r="C16" s="84" t="s">
        <v>216</v>
      </c>
      <c r="D16" s="90" t="s">
        <v>47</v>
      </c>
      <c r="E16" s="90" t="s">
        <v>47</v>
      </c>
      <c r="F16" s="90" t="s">
        <v>47</v>
      </c>
      <c r="G16" s="90" t="s">
        <v>47</v>
      </c>
      <c r="H16" s="90" t="s">
        <v>47</v>
      </c>
      <c r="I16" s="90" t="s">
        <v>47</v>
      </c>
      <c r="J16" s="90" t="s">
        <v>47</v>
      </c>
      <c r="K16" s="90" t="s">
        <v>47</v>
      </c>
      <c r="L16" s="90" t="s">
        <v>47</v>
      </c>
      <c r="M16" s="90">
        <v>191209</v>
      </c>
      <c r="N16" s="91" t="s">
        <v>47</v>
      </c>
      <c r="O16" s="91" t="s">
        <v>47</v>
      </c>
      <c r="P16" s="90" t="s">
        <v>47</v>
      </c>
      <c r="Q16" s="90" t="s">
        <v>47</v>
      </c>
      <c r="R16" s="90" t="s">
        <v>47</v>
      </c>
      <c r="S16" s="90" t="s">
        <v>47</v>
      </c>
      <c r="T16" s="90">
        <v>191209</v>
      </c>
      <c r="U16" s="90" t="s">
        <v>47</v>
      </c>
      <c r="V16" s="90" t="s">
        <v>47</v>
      </c>
      <c r="W16" s="80">
        <f>W17</f>
        <v>191209</v>
      </c>
      <c r="X16" s="87">
        <f t="shared" si="0"/>
        <v>100</v>
      </c>
    </row>
    <row r="17" spans="1:24" ht="19.5" customHeight="1" x14ac:dyDescent="0.25">
      <c r="A17" s="88" t="s">
        <v>217</v>
      </c>
      <c r="B17" s="89" t="s">
        <v>200</v>
      </c>
      <c r="C17" s="84" t="s">
        <v>218</v>
      </c>
      <c r="D17" s="90" t="s">
        <v>47</v>
      </c>
      <c r="E17" s="90" t="s">
        <v>47</v>
      </c>
      <c r="F17" s="90" t="s">
        <v>47</v>
      </c>
      <c r="G17" s="90" t="s">
        <v>47</v>
      </c>
      <c r="H17" s="90" t="s">
        <v>47</v>
      </c>
      <c r="I17" s="90" t="s">
        <v>47</v>
      </c>
      <c r="J17" s="90" t="s">
        <v>47</v>
      </c>
      <c r="K17" s="90" t="s">
        <v>47</v>
      </c>
      <c r="L17" s="90" t="s">
        <v>47</v>
      </c>
      <c r="M17" s="90">
        <v>191209</v>
      </c>
      <c r="N17" s="91" t="s">
        <v>47</v>
      </c>
      <c r="O17" s="91" t="s">
        <v>47</v>
      </c>
      <c r="P17" s="90" t="s">
        <v>47</v>
      </c>
      <c r="Q17" s="90" t="s">
        <v>47</v>
      </c>
      <c r="R17" s="90" t="s">
        <v>47</v>
      </c>
      <c r="S17" s="90" t="s">
        <v>47</v>
      </c>
      <c r="T17" s="90">
        <v>191209</v>
      </c>
      <c r="U17" s="90" t="s">
        <v>47</v>
      </c>
      <c r="V17" s="90" t="s">
        <v>47</v>
      </c>
      <c r="W17" s="80">
        <f>W18</f>
        <v>191209</v>
      </c>
      <c r="X17" s="87">
        <f t="shared" si="0"/>
        <v>100</v>
      </c>
    </row>
    <row r="18" spans="1:24" ht="15" customHeight="1" x14ac:dyDescent="0.25">
      <c r="A18" s="88" t="s">
        <v>167</v>
      </c>
      <c r="B18" s="89" t="s">
        <v>200</v>
      </c>
      <c r="C18" s="84" t="s">
        <v>219</v>
      </c>
      <c r="D18" s="90" t="s">
        <v>47</v>
      </c>
      <c r="E18" s="90" t="s">
        <v>47</v>
      </c>
      <c r="F18" s="90" t="s">
        <v>47</v>
      </c>
      <c r="G18" s="90" t="s">
        <v>47</v>
      </c>
      <c r="H18" s="90" t="s">
        <v>47</v>
      </c>
      <c r="I18" s="90" t="s">
        <v>47</v>
      </c>
      <c r="J18" s="90" t="s">
        <v>47</v>
      </c>
      <c r="K18" s="90" t="s">
        <v>47</v>
      </c>
      <c r="L18" s="90" t="s">
        <v>47</v>
      </c>
      <c r="M18" s="90">
        <v>191209</v>
      </c>
      <c r="N18" s="91" t="s">
        <v>47</v>
      </c>
      <c r="O18" s="91" t="s">
        <v>47</v>
      </c>
      <c r="P18" s="90" t="s">
        <v>47</v>
      </c>
      <c r="Q18" s="90" t="s">
        <v>47</v>
      </c>
      <c r="R18" s="90" t="s">
        <v>47</v>
      </c>
      <c r="S18" s="90" t="s">
        <v>47</v>
      </c>
      <c r="T18" s="90">
        <v>191209</v>
      </c>
      <c r="U18" s="90" t="s">
        <v>47</v>
      </c>
      <c r="V18" s="90" t="s">
        <v>47</v>
      </c>
      <c r="W18" s="80">
        <v>191209</v>
      </c>
      <c r="X18" s="87">
        <f t="shared" si="0"/>
        <v>100</v>
      </c>
    </row>
    <row r="19" spans="1:24" ht="16.5" customHeight="1" x14ac:dyDescent="0.25">
      <c r="A19" s="88" t="s">
        <v>220</v>
      </c>
      <c r="B19" s="89" t="s">
        <v>200</v>
      </c>
      <c r="C19" s="84" t="s">
        <v>221</v>
      </c>
      <c r="D19" s="90" t="s">
        <v>47</v>
      </c>
      <c r="E19" s="90" t="s">
        <v>47</v>
      </c>
      <c r="F19" s="90" t="s">
        <v>47</v>
      </c>
      <c r="G19" s="90" t="s">
        <v>47</v>
      </c>
      <c r="H19" s="90" t="s">
        <v>47</v>
      </c>
      <c r="I19" s="90" t="s">
        <v>47</v>
      </c>
      <c r="J19" s="90" t="s">
        <v>47</v>
      </c>
      <c r="K19" s="90" t="s">
        <v>47</v>
      </c>
      <c r="L19" s="90" t="s">
        <v>47</v>
      </c>
      <c r="M19" s="90">
        <v>70000</v>
      </c>
      <c r="N19" s="91" t="s">
        <v>47</v>
      </c>
      <c r="O19" s="91" t="s">
        <v>47</v>
      </c>
      <c r="P19" s="90" t="s">
        <v>47</v>
      </c>
      <c r="Q19" s="90" t="s">
        <v>47</v>
      </c>
      <c r="R19" s="90" t="s">
        <v>47</v>
      </c>
      <c r="S19" s="90" t="s">
        <v>47</v>
      </c>
      <c r="T19" s="90" t="s">
        <v>47</v>
      </c>
      <c r="U19" s="90" t="s">
        <v>47</v>
      </c>
      <c r="V19" s="90" t="s">
        <v>47</v>
      </c>
      <c r="W19" s="80">
        <f>W20</f>
        <v>0</v>
      </c>
      <c r="X19" s="87">
        <f t="shared" si="0"/>
        <v>0</v>
      </c>
    </row>
    <row r="20" spans="1:24" ht="18.75" customHeight="1" x14ac:dyDescent="0.25">
      <c r="A20" s="88" t="s">
        <v>222</v>
      </c>
      <c r="B20" s="89" t="s">
        <v>200</v>
      </c>
      <c r="C20" s="84" t="s">
        <v>223</v>
      </c>
      <c r="D20" s="90" t="s">
        <v>47</v>
      </c>
      <c r="E20" s="90" t="s">
        <v>47</v>
      </c>
      <c r="F20" s="90" t="s">
        <v>47</v>
      </c>
      <c r="G20" s="90" t="s">
        <v>47</v>
      </c>
      <c r="H20" s="90" t="s">
        <v>47</v>
      </c>
      <c r="I20" s="90" t="s">
        <v>47</v>
      </c>
      <c r="J20" s="90" t="s">
        <v>47</v>
      </c>
      <c r="K20" s="90" t="s">
        <v>47</v>
      </c>
      <c r="L20" s="90" t="s">
        <v>47</v>
      </c>
      <c r="M20" s="90">
        <v>70000</v>
      </c>
      <c r="N20" s="91" t="s">
        <v>47</v>
      </c>
      <c r="O20" s="91" t="s">
        <v>47</v>
      </c>
      <c r="P20" s="90" t="s">
        <v>47</v>
      </c>
      <c r="Q20" s="90" t="s">
        <v>47</v>
      </c>
      <c r="R20" s="90" t="s">
        <v>47</v>
      </c>
      <c r="S20" s="90" t="s">
        <v>47</v>
      </c>
      <c r="T20" s="90" t="s">
        <v>47</v>
      </c>
      <c r="U20" s="90" t="s">
        <v>47</v>
      </c>
      <c r="V20" s="90" t="s">
        <v>47</v>
      </c>
      <c r="W20" s="80">
        <f>W21</f>
        <v>0</v>
      </c>
      <c r="X20" s="87">
        <f t="shared" si="0"/>
        <v>0</v>
      </c>
    </row>
    <row r="21" spans="1:24" ht="15" customHeight="1" x14ac:dyDescent="0.25">
      <c r="A21" s="88" t="s">
        <v>224</v>
      </c>
      <c r="B21" s="89" t="s">
        <v>200</v>
      </c>
      <c r="C21" s="84" t="s">
        <v>225</v>
      </c>
      <c r="D21" s="90" t="s">
        <v>47</v>
      </c>
      <c r="E21" s="90" t="s">
        <v>47</v>
      </c>
      <c r="F21" s="90" t="s">
        <v>47</v>
      </c>
      <c r="G21" s="90" t="s">
        <v>47</v>
      </c>
      <c r="H21" s="90" t="s">
        <v>47</v>
      </c>
      <c r="I21" s="90" t="s">
        <v>47</v>
      </c>
      <c r="J21" s="90" t="s">
        <v>47</v>
      </c>
      <c r="K21" s="90" t="s">
        <v>47</v>
      </c>
      <c r="L21" s="90" t="s">
        <v>47</v>
      </c>
      <c r="M21" s="90">
        <v>70000</v>
      </c>
      <c r="N21" s="91" t="s">
        <v>47</v>
      </c>
      <c r="O21" s="91" t="s">
        <v>47</v>
      </c>
      <c r="P21" s="90" t="s">
        <v>47</v>
      </c>
      <c r="Q21" s="90" t="s">
        <v>47</v>
      </c>
      <c r="R21" s="90" t="s">
        <v>47</v>
      </c>
      <c r="S21" s="90" t="s">
        <v>47</v>
      </c>
      <c r="T21" s="90" t="s">
        <v>47</v>
      </c>
      <c r="U21" s="90" t="s">
        <v>47</v>
      </c>
      <c r="V21" s="90" t="s">
        <v>47</v>
      </c>
      <c r="W21" s="80">
        <v>0</v>
      </c>
      <c r="X21" s="87">
        <f t="shared" si="0"/>
        <v>0</v>
      </c>
    </row>
    <row r="22" spans="1:24" ht="15.75" customHeight="1" x14ac:dyDescent="0.25">
      <c r="A22" s="88" t="s">
        <v>226</v>
      </c>
      <c r="B22" s="89" t="s">
        <v>200</v>
      </c>
      <c r="C22" s="84" t="s">
        <v>227</v>
      </c>
      <c r="D22" s="90" t="s">
        <v>47</v>
      </c>
      <c r="E22" s="90" t="s">
        <v>47</v>
      </c>
      <c r="F22" s="90" t="s">
        <v>47</v>
      </c>
      <c r="G22" s="90" t="s">
        <v>47</v>
      </c>
      <c r="H22" s="90" t="s">
        <v>47</v>
      </c>
      <c r="I22" s="90" t="s">
        <v>47</v>
      </c>
      <c r="J22" s="90" t="s">
        <v>47</v>
      </c>
      <c r="K22" s="90" t="s">
        <v>47</v>
      </c>
      <c r="L22" s="90" t="s">
        <v>47</v>
      </c>
      <c r="M22" s="90">
        <v>1075432.29</v>
      </c>
      <c r="N22" s="91" t="s">
        <v>47</v>
      </c>
      <c r="O22" s="91" t="s">
        <v>47</v>
      </c>
      <c r="P22" s="90" t="s">
        <v>47</v>
      </c>
      <c r="Q22" s="90" t="s">
        <v>47</v>
      </c>
      <c r="R22" s="90" t="s">
        <v>47</v>
      </c>
      <c r="S22" s="90" t="s">
        <v>47</v>
      </c>
      <c r="T22" s="90">
        <v>145023.78</v>
      </c>
      <c r="U22" s="90" t="s">
        <v>47</v>
      </c>
      <c r="V22" s="90" t="s">
        <v>47</v>
      </c>
      <c r="W22" s="80">
        <f>W23+W26+W28+W30</f>
        <v>939432.29</v>
      </c>
      <c r="X22" s="81">
        <f t="shared" si="0"/>
        <v>87.353922579356436</v>
      </c>
    </row>
    <row r="23" spans="1:24" ht="24.75" customHeight="1" x14ac:dyDescent="0.25">
      <c r="A23" s="88" t="s">
        <v>228</v>
      </c>
      <c r="B23" s="89" t="s">
        <v>200</v>
      </c>
      <c r="C23" s="84" t="s">
        <v>229</v>
      </c>
      <c r="D23" s="90" t="s">
        <v>47</v>
      </c>
      <c r="E23" s="90" t="s">
        <v>47</v>
      </c>
      <c r="F23" s="90" t="s">
        <v>47</v>
      </c>
      <c r="G23" s="90" t="s">
        <v>47</v>
      </c>
      <c r="H23" s="90" t="s">
        <v>47</v>
      </c>
      <c r="I23" s="90" t="s">
        <v>47</v>
      </c>
      <c r="J23" s="90" t="s">
        <v>47</v>
      </c>
      <c r="K23" s="90" t="s">
        <v>47</v>
      </c>
      <c r="L23" s="90" t="s">
        <v>47</v>
      </c>
      <c r="M23" s="90">
        <v>622757.51</v>
      </c>
      <c r="N23" s="91" t="s">
        <v>47</v>
      </c>
      <c r="O23" s="91" t="s">
        <v>47</v>
      </c>
      <c r="P23" s="90" t="s">
        <v>47</v>
      </c>
      <c r="Q23" s="90" t="s">
        <v>47</v>
      </c>
      <c r="R23" s="90" t="s">
        <v>47</v>
      </c>
      <c r="S23" s="90" t="s">
        <v>47</v>
      </c>
      <c r="T23" s="90">
        <v>62829</v>
      </c>
      <c r="U23" s="90" t="s">
        <v>47</v>
      </c>
      <c r="V23" s="90" t="s">
        <v>47</v>
      </c>
      <c r="W23" s="80">
        <f>W24</f>
        <v>622757.51</v>
      </c>
      <c r="X23" s="87">
        <f t="shared" si="0"/>
        <v>100</v>
      </c>
    </row>
    <row r="24" spans="1:24" ht="29.25" customHeight="1" x14ac:dyDescent="0.25">
      <c r="A24" s="88" t="s">
        <v>230</v>
      </c>
      <c r="B24" s="89" t="s">
        <v>200</v>
      </c>
      <c r="C24" s="84" t="s">
        <v>231</v>
      </c>
      <c r="D24" s="90" t="s">
        <v>47</v>
      </c>
      <c r="E24" s="90" t="s">
        <v>47</v>
      </c>
      <c r="F24" s="90" t="s">
        <v>47</v>
      </c>
      <c r="G24" s="90" t="s">
        <v>47</v>
      </c>
      <c r="H24" s="90" t="s">
        <v>47</v>
      </c>
      <c r="I24" s="90" t="s">
        <v>47</v>
      </c>
      <c r="J24" s="90" t="s">
        <v>47</v>
      </c>
      <c r="K24" s="90" t="s">
        <v>47</v>
      </c>
      <c r="L24" s="90" t="s">
        <v>47</v>
      </c>
      <c r="M24" s="90">
        <v>622757.51</v>
      </c>
      <c r="N24" s="91" t="s">
        <v>47</v>
      </c>
      <c r="O24" s="91" t="s">
        <v>47</v>
      </c>
      <c r="P24" s="90" t="s">
        <v>47</v>
      </c>
      <c r="Q24" s="90" t="s">
        <v>47</v>
      </c>
      <c r="R24" s="90" t="s">
        <v>47</v>
      </c>
      <c r="S24" s="90" t="s">
        <v>47</v>
      </c>
      <c r="T24" s="90">
        <v>62829</v>
      </c>
      <c r="U24" s="90" t="s">
        <v>47</v>
      </c>
      <c r="V24" s="90" t="s">
        <v>47</v>
      </c>
      <c r="W24" s="80">
        <f>W25</f>
        <v>622757.51</v>
      </c>
      <c r="X24" s="87">
        <f t="shared" si="0"/>
        <v>100</v>
      </c>
    </row>
    <row r="25" spans="1:24" ht="21" customHeight="1" x14ac:dyDescent="0.25">
      <c r="A25" s="88" t="s">
        <v>232</v>
      </c>
      <c r="B25" s="89" t="s">
        <v>200</v>
      </c>
      <c r="C25" s="84" t="s">
        <v>233</v>
      </c>
      <c r="D25" s="90" t="s">
        <v>47</v>
      </c>
      <c r="E25" s="90" t="s">
        <v>47</v>
      </c>
      <c r="F25" s="90" t="s">
        <v>47</v>
      </c>
      <c r="G25" s="90" t="s">
        <v>47</v>
      </c>
      <c r="H25" s="90" t="s">
        <v>47</v>
      </c>
      <c r="I25" s="90" t="s">
        <v>47</v>
      </c>
      <c r="J25" s="90" t="s">
        <v>47</v>
      </c>
      <c r="K25" s="90" t="s">
        <v>47</v>
      </c>
      <c r="L25" s="90" t="s">
        <v>47</v>
      </c>
      <c r="M25" s="90">
        <v>622757.51</v>
      </c>
      <c r="N25" s="91" t="s">
        <v>47</v>
      </c>
      <c r="O25" s="91" t="s">
        <v>47</v>
      </c>
      <c r="P25" s="90" t="s">
        <v>47</v>
      </c>
      <c r="Q25" s="90" t="s">
        <v>47</v>
      </c>
      <c r="R25" s="90" t="s">
        <v>47</v>
      </c>
      <c r="S25" s="90" t="s">
        <v>47</v>
      </c>
      <c r="T25" s="90">
        <v>62829</v>
      </c>
      <c r="U25" s="90" t="s">
        <v>47</v>
      </c>
      <c r="V25" s="90" t="s">
        <v>47</v>
      </c>
      <c r="W25" s="80">
        <v>622757.51</v>
      </c>
      <c r="X25" s="87">
        <f t="shared" si="0"/>
        <v>100</v>
      </c>
    </row>
    <row r="26" spans="1:24" ht="20.25" customHeight="1" x14ac:dyDescent="0.25">
      <c r="A26" s="88" t="s">
        <v>234</v>
      </c>
      <c r="B26" s="89" t="s">
        <v>200</v>
      </c>
      <c r="C26" s="84" t="s">
        <v>235</v>
      </c>
      <c r="D26" s="90" t="s">
        <v>47</v>
      </c>
      <c r="E26" s="90" t="s">
        <v>47</v>
      </c>
      <c r="F26" s="90" t="s">
        <v>47</v>
      </c>
      <c r="G26" s="90" t="s">
        <v>47</v>
      </c>
      <c r="H26" s="90" t="s">
        <v>47</v>
      </c>
      <c r="I26" s="90" t="s">
        <v>47</v>
      </c>
      <c r="J26" s="90" t="s">
        <v>47</v>
      </c>
      <c r="K26" s="90" t="s">
        <v>47</v>
      </c>
      <c r="L26" s="90" t="s">
        <v>47</v>
      </c>
      <c r="M26" s="90">
        <v>68960</v>
      </c>
      <c r="N26" s="91" t="s">
        <v>47</v>
      </c>
      <c r="O26" s="91" t="s">
        <v>47</v>
      </c>
      <c r="P26" s="90" t="s">
        <v>47</v>
      </c>
      <c r="Q26" s="90" t="s">
        <v>47</v>
      </c>
      <c r="R26" s="90" t="s">
        <v>47</v>
      </c>
      <c r="S26" s="90" t="s">
        <v>47</v>
      </c>
      <c r="T26" s="90">
        <v>34480</v>
      </c>
      <c r="U26" s="90" t="s">
        <v>47</v>
      </c>
      <c r="V26" s="90" t="s">
        <v>47</v>
      </c>
      <c r="W26" s="80">
        <f>W27</f>
        <v>68960</v>
      </c>
      <c r="X26" s="87">
        <f t="shared" si="0"/>
        <v>100</v>
      </c>
    </row>
    <row r="27" spans="1:24" ht="21.75" customHeight="1" x14ac:dyDescent="0.25">
      <c r="A27" s="88" t="s">
        <v>236</v>
      </c>
      <c r="B27" s="89" t="s">
        <v>200</v>
      </c>
      <c r="C27" s="84" t="s">
        <v>237</v>
      </c>
      <c r="D27" s="90" t="s">
        <v>47</v>
      </c>
      <c r="E27" s="90" t="s">
        <v>47</v>
      </c>
      <c r="F27" s="90" t="s">
        <v>47</v>
      </c>
      <c r="G27" s="90" t="s">
        <v>47</v>
      </c>
      <c r="H27" s="90" t="s">
        <v>47</v>
      </c>
      <c r="I27" s="90" t="s">
        <v>47</v>
      </c>
      <c r="J27" s="90" t="s">
        <v>47</v>
      </c>
      <c r="K27" s="90" t="s">
        <v>47</v>
      </c>
      <c r="L27" s="90" t="s">
        <v>47</v>
      </c>
      <c r="M27" s="90">
        <v>68960</v>
      </c>
      <c r="N27" s="91" t="s">
        <v>47</v>
      </c>
      <c r="O27" s="91" t="s">
        <v>47</v>
      </c>
      <c r="P27" s="90" t="s">
        <v>47</v>
      </c>
      <c r="Q27" s="90" t="s">
        <v>47</v>
      </c>
      <c r="R27" s="90" t="s">
        <v>47</v>
      </c>
      <c r="S27" s="90" t="s">
        <v>47</v>
      </c>
      <c r="T27" s="90">
        <v>34480</v>
      </c>
      <c r="U27" s="90" t="s">
        <v>47</v>
      </c>
      <c r="V27" s="90" t="s">
        <v>47</v>
      </c>
      <c r="W27" s="80">
        <v>68960</v>
      </c>
      <c r="X27" s="87">
        <f t="shared" si="0"/>
        <v>100</v>
      </c>
    </row>
    <row r="28" spans="1:24" ht="21.75" customHeight="1" x14ac:dyDescent="0.25">
      <c r="A28" s="88" t="s">
        <v>217</v>
      </c>
      <c r="B28" s="89" t="s">
        <v>200</v>
      </c>
      <c r="C28" s="84" t="s">
        <v>238</v>
      </c>
      <c r="D28" s="90" t="s">
        <v>47</v>
      </c>
      <c r="E28" s="90" t="s">
        <v>47</v>
      </c>
      <c r="F28" s="90" t="s">
        <v>47</v>
      </c>
      <c r="G28" s="90" t="s">
        <v>47</v>
      </c>
      <c r="H28" s="90" t="s">
        <v>47</v>
      </c>
      <c r="I28" s="90" t="s">
        <v>47</v>
      </c>
      <c r="J28" s="90" t="s">
        <v>47</v>
      </c>
      <c r="K28" s="90" t="s">
        <v>47</v>
      </c>
      <c r="L28" s="90" t="s">
        <v>47</v>
      </c>
      <c r="M28" s="90">
        <v>136000</v>
      </c>
      <c r="N28" s="91" t="s">
        <v>47</v>
      </c>
      <c r="O28" s="91" t="s">
        <v>47</v>
      </c>
      <c r="P28" s="90" t="s">
        <v>47</v>
      </c>
      <c r="Q28" s="90" t="s">
        <v>47</v>
      </c>
      <c r="R28" s="90" t="s">
        <v>47</v>
      </c>
      <c r="S28" s="90" t="s">
        <v>47</v>
      </c>
      <c r="T28" s="90" t="s">
        <v>47</v>
      </c>
      <c r="U28" s="90" t="s">
        <v>47</v>
      </c>
      <c r="V28" s="90" t="s">
        <v>47</v>
      </c>
      <c r="W28" s="80">
        <f>W29</f>
        <v>0</v>
      </c>
      <c r="X28" s="87">
        <f t="shared" si="0"/>
        <v>0</v>
      </c>
    </row>
    <row r="29" spans="1:24" ht="22.5" customHeight="1" x14ac:dyDescent="0.25">
      <c r="A29" s="88" t="s">
        <v>167</v>
      </c>
      <c r="B29" s="89" t="s">
        <v>200</v>
      </c>
      <c r="C29" s="84" t="s">
        <v>239</v>
      </c>
      <c r="D29" s="90" t="s">
        <v>47</v>
      </c>
      <c r="E29" s="90" t="s">
        <v>47</v>
      </c>
      <c r="F29" s="90" t="s">
        <v>47</v>
      </c>
      <c r="G29" s="90" t="s">
        <v>47</v>
      </c>
      <c r="H29" s="90" t="s">
        <v>47</v>
      </c>
      <c r="I29" s="90" t="s">
        <v>47</v>
      </c>
      <c r="J29" s="90" t="s">
        <v>47</v>
      </c>
      <c r="K29" s="90" t="s">
        <v>47</v>
      </c>
      <c r="L29" s="90" t="s">
        <v>47</v>
      </c>
      <c r="M29" s="90">
        <v>136000</v>
      </c>
      <c r="N29" s="91" t="s">
        <v>47</v>
      </c>
      <c r="O29" s="91" t="s">
        <v>47</v>
      </c>
      <c r="P29" s="90" t="s">
        <v>47</v>
      </c>
      <c r="Q29" s="90" t="s">
        <v>47</v>
      </c>
      <c r="R29" s="90" t="s">
        <v>47</v>
      </c>
      <c r="S29" s="90" t="s">
        <v>47</v>
      </c>
      <c r="T29" s="90" t="s">
        <v>47</v>
      </c>
      <c r="U29" s="90" t="s">
        <v>47</v>
      </c>
      <c r="V29" s="90" t="s">
        <v>47</v>
      </c>
      <c r="W29" s="80">
        <v>0</v>
      </c>
      <c r="X29" s="87">
        <f t="shared" si="0"/>
        <v>0</v>
      </c>
    </row>
    <row r="30" spans="1:24" ht="19.5" customHeight="1" x14ac:dyDescent="0.25">
      <c r="A30" s="88" t="s">
        <v>222</v>
      </c>
      <c r="B30" s="89" t="s">
        <v>200</v>
      </c>
      <c r="C30" s="84" t="s">
        <v>240</v>
      </c>
      <c r="D30" s="90" t="s">
        <v>47</v>
      </c>
      <c r="E30" s="90" t="s">
        <v>47</v>
      </c>
      <c r="F30" s="90" t="s">
        <v>47</v>
      </c>
      <c r="G30" s="90" t="s">
        <v>47</v>
      </c>
      <c r="H30" s="90" t="s">
        <v>47</v>
      </c>
      <c r="I30" s="90" t="s">
        <v>47</v>
      </c>
      <c r="J30" s="90" t="s">
        <v>47</v>
      </c>
      <c r="K30" s="90" t="s">
        <v>47</v>
      </c>
      <c r="L30" s="90" t="s">
        <v>47</v>
      </c>
      <c r="M30" s="90">
        <v>247714.78</v>
      </c>
      <c r="N30" s="91" t="s">
        <v>47</v>
      </c>
      <c r="O30" s="91" t="s">
        <v>47</v>
      </c>
      <c r="P30" s="90" t="s">
        <v>47</v>
      </c>
      <c r="Q30" s="90" t="s">
        <v>47</v>
      </c>
      <c r="R30" s="90" t="s">
        <v>47</v>
      </c>
      <c r="S30" s="90" t="s">
        <v>47</v>
      </c>
      <c r="T30" s="90">
        <v>47714.78</v>
      </c>
      <c r="U30" s="90" t="s">
        <v>47</v>
      </c>
      <c r="V30" s="90" t="s">
        <v>47</v>
      </c>
      <c r="W30" s="80">
        <f>W31+W33</f>
        <v>247714.78</v>
      </c>
      <c r="X30" s="87">
        <f t="shared" si="0"/>
        <v>100</v>
      </c>
    </row>
    <row r="31" spans="1:24" ht="21.75" customHeight="1" x14ac:dyDescent="0.25">
      <c r="A31" s="88" t="s">
        <v>241</v>
      </c>
      <c r="B31" s="89" t="s">
        <v>200</v>
      </c>
      <c r="C31" s="84" t="s">
        <v>242</v>
      </c>
      <c r="D31" s="90" t="s">
        <v>47</v>
      </c>
      <c r="E31" s="90" t="s">
        <v>47</v>
      </c>
      <c r="F31" s="90" t="s">
        <v>47</v>
      </c>
      <c r="G31" s="90" t="s">
        <v>47</v>
      </c>
      <c r="H31" s="90" t="s">
        <v>47</v>
      </c>
      <c r="I31" s="90" t="s">
        <v>47</v>
      </c>
      <c r="J31" s="90" t="s">
        <v>47</v>
      </c>
      <c r="K31" s="90" t="s">
        <v>47</v>
      </c>
      <c r="L31" s="90" t="s">
        <v>47</v>
      </c>
      <c r="M31" s="90">
        <v>200000</v>
      </c>
      <c r="N31" s="91" t="s">
        <v>47</v>
      </c>
      <c r="O31" s="91" t="s">
        <v>47</v>
      </c>
      <c r="P31" s="90" t="s">
        <v>47</v>
      </c>
      <c r="Q31" s="90" t="s">
        <v>47</v>
      </c>
      <c r="R31" s="90" t="s">
        <v>47</v>
      </c>
      <c r="S31" s="90" t="s">
        <v>47</v>
      </c>
      <c r="T31" s="90" t="s">
        <v>47</v>
      </c>
      <c r="U31" s="90" t="s">
        <v>47</v>
      </c>
      <c r="V31" s="90" t="s">
        <v>47</v>
      </c>
      <c r="W31" s="80">
        <f>W32</f>
        <v>200000</v>
      </c>
      <c r="X31" s="87">
        <f t="shared" si="0"/>
        <v>100</v>
      </c>
    </row>
    <row r="32" spans="1:24" ht="30" customHeight="1" x14ac:dyDescent="0.25">
      <c r="A32" s="88" t="s">
        <v>243</v>
      </c>
      <c r="B32" s="89" t="s">
        <v>200</v>
      </c>
      <c r="C32" s="84" t="s">
        <v>244</v>
      </c>
      <c r="D32" s="90" t="s">
        <v>47</v>
      </c>
      <c r="E32" s="90" t="s">
        <v>47</v>
      </c>
      <c r="F32" s="90" t="s">
        <v>47</v>
      </c>
      <c r="G32" s="90" t="s">
        <v>47</v>
      </c>
      <c r="H32" s="90" t="s">
        <v>47</v>
      </c>
      <c r="I32" s="90" t="s">
        <v>47</v>
      </c>
      <c r="J32" s="90" t="s">
        <v>47</v>
      </c>
      <c r="K32" s="90" t="s">
        <v>47</v>
      </c>
      <c r="L32" s="90" t="s">
        <v>47</v>
      </c>
      <c r="M32" s="90">
        <v>200000</v>
      </c>
      <c r="N32" s="91" t="s">
        <v>47</v>
      </c>
      <c r="O32" s="91" t="s">
        <v>47</v>
      </c>
      <c r="P32" s="90" t="s">
        <v>47</v>
      </c>
      <c r="Q32" s="90" t="s">
        <v>47</v>
      </c>
      <c r="R32" s="90" t="s">
        <v>47</v>
      </c>
      <c r="S32" s="90" t="s">
        <v>47</v>
      </c>
      <c r="T32" s="90" t="s">
        <v>47</v>
      </c>
      <c r="U32" s="90" t="s">
        <v>47</v>
      </c>
      <c r="V32" s="90" t="s">
        <v>47</v>
      </c>
      <c r="W32" s="80">
        <v>200000</v>
      </c>
      <c r="X32" s="87">
        <f t="shared" si="0"/>
        <v>100</v>
      </c>
    </row>
    <row r="33" spans="1:24" ht="21" customHeight="1" x14ac:dyDescent="0.25">
      <c r="A33" s="88" t="s">
        <v>245</v>
      </c>
      <c r="B33" s="89" t="s">
        <v>200</v>
      </c>
      <c r="C33" s="84" t="s">
        <v>246</v>
      </c>
      <c r="D33" s="90" t="s">
        <v>47</v>
      </c>
      <c r="E33" s="90" t="s">
        <v>47</v>
      </c>
      <c r="F33" s="90" t="s">
        <v>47</v>
      </c>
      <c r="G33" s="90" t="s">
        <v>47</v>
      </c>
      <c r="H33" s="90" t="s">
        <v>47</v>
      </c>
      <c r="I33" s="90" t="s">
        <v>47</v>
      </c>
      <c r="J33" s="90" t="s">
        <v>47</v>
      </c>
      <c r="K33" s="90" t="s">
        <v>47</v>
      </c>
      <c r="L33" s="90" t="s">
        <v>47</v>
      </c>
      <c r="M33" s="90">
        <v>47714.78</v>
      </c>
      <c r="N33" s="91" t="s">
        <v>47</v>
      </c>
      <c r="O33" s="91" t="s">
        <v>47</v>
      </c>
      <c r="P33" s="90" t="s">
        <v>47</v>
      </c>
      <c r="Q33" s="90" t="s">
        <v>47</v>
      </c>
      <c r="R33" s="90" t="s">
        <v>47</v>
      </c>
      <c r="S33" s="90" t="s">
        <v>47</v>
      </c>
      <c r="T33" s="90">
        <v>47714.78</v>
      </c>
      <c r="U33" s="90" t="s">
        <v>47</v>
      </c>
      <c r="V33" s="90" t="s">
        <v>47</v>
      </c>
      <c r="W33" s="80">
        <f>W34+W35</f>
        <v>47714.78</v>
      </c>
      <c r="X33" s="87">
        <f t="shared" si="0"/>
        <v>100</v>
      </c>
    </row>
    <row r="34" spans="1:24" ht="23.25" customHeight="1" x14ac:dyDescent="0.25">
      <c r="A34" s="88" t="s">
        <v>247</v>
      </c>
      <c r="B34" s="89" t="s">
        <v>200</v>
      </c>
      <c r="C34" s="84" t="s">
        <v>248</v>
      </c>
      <c r="D34" s="90" t="s">
        <v>47</v>
      </c>
      <c r="E34" s="90" t="s">
        <v>47</v>
      </c>
      <c r="F34" s="90" t="s">
        <v>47</v>
      </c>
      <c r="G34" s="90" t="s">
        <v>47</v>
      </c>
      <c r="H34" s="90" t="s">
        <v>47</v>
      </c>
      <c r="I34" s="90" t="s">
        <v>47</v>
      </c>
      <c r="J34" s="90" t="s">
        <v>47</v>
      </c>
      <c r="K34" s="90" t="s">
        <v>47</v>
      </c>
      <c r="L34" s="90" t="s">
        <v>47</v>
      </c>
      <c r="M34" s="90">
        <v>4326.95</v>
      </c>
      <c r="N34" s="91" t="s">
        <v>47</v>
      </c>
      <c r="O34" s="91" t="s">
        <v>47</v>
      </c>
      <c r="P34" s="90" t="s">
        <v>47</v>
      </c>
      <c r="Q34" s="90" t="s">
        <v>47</v>
      </c>
      <c r="R34" s="90" t="s">
        <v>47</v>
      </c>
      <c r="S34" s="90" t="s">
        <v>47</v>
      </c>
      <c r="T34" s="90">
        <v>4326.95</v>
      </c>
      <c r="U34" s="90" t="s">
        <v>47</v>
      </c>
      <c r="V34" s="90" t="s">
        <v>47</v>
      </c>
      <c r="W34" s="80">
        <v>4326.95</v>
      </c>
      <c r="X34" s="87">
        <f t="shared" si="0"/>
        <v>100</v>
      </c>
    </row>
    <row r="35" spans="1:24" ht="19.5" customHeight="1" x14ac:dyDescent="0.25">
      <c r="A35" s="88" t="s">
        <v>249</v>
      </c>
      <c r="B35" s="89" t="s">
        <v>200</v>
      </c>
      <c r="C35" s="84" t="s">
        <v>250</v>
      </c>
      <c r="D35" s="90" t="s">
        <v>47</v>
      </c>
      <c r="E35" s="90" t="s">
        <v>47</v>
      </c>
      <c r="F35" s="90" t="s">
        <v>47</v>
      </c>
      <c r="G35" s="90" t="s">
        <v>47</v>
      </c>
      <c r="H35" s="90" t="s">
        <v>47</v>
      </c>
      <c r="I35" s="90" t="s">
        <v>47</v>
      </c>
      <c r="J35" s="90" t="s">
        <v>47</v>
      </c>
      <c r="K35" s="90" t="s">
        <v>47</v>
      </c>
      <c r="L35" s="90" t="s">
        <v>47</v>
      </c>
      <c r="M35" s="90">
        <v>43387.83</v>
      </c>
      <c r="N35" s="91" t="s">
        <v>47</v>
      </c>
      <c r="O35" s="91" t="s">
        <v>47</v>
      </c>
      <c r="P35" s="90" t="s">
        <v>47</v>
      </c>
      <c r="Q35" s="90" t="s">
        <v>47</v>
      </c>
      <c r="R35" s="90" t="s">
        <v>47</v>
      </c>
      <c r="S35" s="90" t="s">
        <v>47</v>
      </c>
      <c r="T35" s="90">
        <v>43387.83</v>
      </c>
      <c r="U35" s="90" t="s">
        <v>47</v>
      </c>
      <c r="V35" s="90" t="s">
        <v>47</v>
      </c>
      <c r="W35" s="80">
        <v>43387.83</v>
      </c>
      <c r="X35" s="87">
        <f t="shared" si="0"/>
        <v>100</v>
      </c>
    </row>
    <row r="36" spans="1:24" ht="29.25" customHeight="1" x14ac:dyDescent="0.25">
      <c r="A36" s="88" t="s">
        <v>251</v>
      </c>
      <c r="B36" s="89" t="s">
        <v>200</v>
      </c>
      <c r="C36" s="84" t="s">
        <v>252</v>
      </c>
      <c r="D36" s="90" t="s">
        <v>47</v>
      </c>
      <c r="E36" s="90" t="s">
        <v>47</v>
      </c>
      <c r="F36" s="90" t="s">
        <v>47</v>
      </c>
      <c r="G36" s="90" t="s">
        <v>47</v>
      </c>
      <c r="H36" s="90" t="s">
        <v>47</v>
      </c>
      <c r="I36" s="90" t="s">
        <v>47</v>
      </c>
      <c r="J36" s="90" t="s">
        <v>47</v>
      </c>
      <c r="K36" s="90" t="s">
        <v>47</v>
      </c>
      <c r="L36" s="90" t="s">
        <v>47</v>
      </c>
      <c r="M36" s="90">
        <v>286242</v>
      </c>
      <c r="N36" s="91" t="s">
        <v>47</v>
      </c>
      <c r="O36" s="91" t="s">
        <v>47</v>
      </c>
      <c r="P36" s="90" t="s">
        <v>47</v>
      </c>
      <c r="Q36" s="90" t="s">
        <v>47</v>
      </c>
      <c r="R36" s="90" t="s">
        <v>47</v>
      </c>
      <c r="S36" s="90" t="s">
        <v>47</v>
      </c>
      <c r="T36" s="90" t="s">
        <v>47</v>
      </c>
      <c r="U36" s="90" t="s">
        <v>47</v>
      </c>
      <c r="V36" s="90" t="s">
        <v>47</v>
      </c>
      <c r="W36" s="80">
        <f>W37</f>
        <v>0</v>
      </c>
      <c r="X36" s="87">
        <f t="shared" si="0"/>
        <v>0</v>
      </c>
    </row>
    <row r="37" spans="1:24" ht="27" customHeight="1" x14ac:dyDescent="0.25">
      <c r="A37" s="88" t="s">
        <v>253</v>
      </c>
      <c r="B37" s="89" t="s">
        <v>200</v>
      </c>
      <c r="C37" s="84" t="s">
        <v>254</v>
      </c>
      <c r="D37" s="90" t="s">
        <v>47</v>
      </c>
      <c r="E37" s="90" t="s">
        <v>47</v>
      </c>
      <c r="F37" s="90" t="s">
        <v>47</v>
      </c>
      <c r="G37" s="90" t="s">
        <v>47</v>
      </c>
      <c r="H37" s="90" t="s">
        <v>47</v>
      </c>
      <c r="I37" s="90" t="s">
        <v>47</v>
      </c>
      <c r="J37" s="90" t="s">
        <v>47</v>
      </c>
      <c r="K37" s="90" t="s">
        <v>47</v>
      </c>
      <c r="L37" s="90" t="s">
        <v>47</v>
      </c>
      <c r="M37" s="90">
        <v>286242</v>
      </c>
      <c r="N37" s="91" t="s">
        <v>47</v>
      </c>
      <c r="O37" s="91" t="s">
        <v>47</v>
      </c>
      <c r="P37" s="90" t="s">
        <v>47</v>
      </c>
      <c r="Q37" s="90" t="s">
        <v>47</v>
      </c>
      <c r="R37" s="90" t="s">
        <v>47</v>
      </c>
      <c r="S37" s="90" t="s">
        <v>47</v>
      </c>
      <c r="T37" s="90" t="s">
        <v>47</v>
      </c>
      <c r="U37" s="90" t="s">
        <v>47</v>
      </c>
      <c r="V37" s="90" t="s">
        <v>47</v>
      </c>
      <c r="W37" s="80">
        <f>W38</f>
        <v>0</v>
      </c>
      <c r="X37" s="87">
        <f t="shared" si="0"/>
        <v>0</v>
      </c>
    </row>
    <row r="38" spans="1:24" ht="30.75" customHeight="1" x14ac:dyDescent="0.25">
      <c r="A38" s="88" t="s">
        <v>228</v>
      </c>
      <c r="B38" s="89" t="s">
        <v>200</v>
      </c>
      <c r="C38" s="84" t="s">
        <v>255</v>
      </c>
      <c r="D38" s="90" t="s">
        <v>47</v>
      </c>
      <c r="E38" s="90" t="s">
        <v>47</v>
      </c>
      <c r="F38" s="90" t="s">
        <v>47</v>
      </c>
      <c r="G38" s="90" t="s">
        <v>47</v>
      </c>
      <c r="H38" s="90" t="s">
        <v>47</v>
      </c>
      <c r="I38" s="90" t="s">
        <v>47</v>
      </c>
      <c r="J38" s="90" t="s">
        <v>47</v>
      </c>
      <c r="K38" s="90" t="s">
        <v>47</v>
      </c>
      <c r="L38" s="90" t="s">
        <v>47</v>
      </c>
      <c r="M38" s="90">
        <v>286242</v>
      </c>
      <c r="N38" s="91" t="s">
        <v>47</v>
      </c>
      <c r="O38" s="91" t="s">
        <v>47</v>
      </c>
      <c r="P38" s="90" t="s">
        <v>47</v>
      </c>
      <c r="Q38" s="90" t="s">
        <v>47</v>
      </c>
      <c r="R38" s="90" t="s">
        <v>47</v>
      </c>
      <c r="S38" s="90" t="s">
        <v>47</v>
      </c>
      <c r="T38" s="90" t="s">
        <v>47</v>
      </c>
      <c r="U38" s="90" t="s">
        <v>47</v>
      </c>
      <c r="V38" s="90" t="s">
        <v>47</v>
      </c>
      <c r="W38" s="80">
        <f>W39</f>
        <v>0</v>
      </c>
      <c r="X38" s="87">
        <f t="shared" si="0"/>
        <v>0</v>
      </c>
    </row>
    <row r="39" spans="1:24" ht="28.5" customHeight="1" x14ac:dyDescent="0.25">
      <c r="A39" s="88" t="s">
        <v>230</v>
      </c>
      <c r="B39" s="89" t="s">
        <v>200</v>
      </c>
      <c r="C39" s="84" t="s">
        <v>256</v>
      </c>
      <c r="D39" s="90" t="s">
        <v>47</v>
      </c>
      <c r="E39" s="90" t="s">
        <v>47</v>
      </c>
      <c r="F39" s="90" t="s">
        <v>47</v>
      </c>
      <c r="G39" s="90" t="s">
        <v>47</v>
      </c>
      <c r="H39" s="90" t="s">
        <v>47</v>
      </c>
      <c r="I39" s="90" t="s">
        <v>47</v>
      </c>
      <c r="J39" s="90" t="s">
        <v>47</v>
      </c>
      <c r="K39" s="90" t="s">
        <v>47</v>
      </c>
      <c r="L39" s="90" t="s">
        <v>47</v>
      </c>
      <c r="M39" s="90">
        <v>286242</v>
      </c>
      <c r="N39" s="91" t="s">
        <v>47</v>
      </c>
      <c r="O39" s="91" t="s">
        <v>47</v>
      </c>
      <c r="P39" s="90" t="s">
        <v>47</v>
      </c>
      <c r="Q39" s="90" t="s">
        <v>47</v>
      </c>
      <c r="R39" s="90" t="s">
        <v>47</v>
      </c>
      <c r="S39" s="90" t="s">
        <v>47</v>
      </c>
      <c r="T39" s="90" t="s">
        <v>47</v>
      </c>
      <c r="U39" s="90" t="s">
        <v>47</v>
      </c>
      <c r="V39" s="90" t="s">
        <v>47</v>
      </c>
      <c r="W39" s="80">
        <f>W40</f>
        <v>0</v>
      </c>
      <c r="X39" s="87">
        <f t="shared" si="0"/>
        <v>0</v>
      </c>
    </row>
    <row r="40" spans="1:24" ht="18" customHeight="1" x14ac:dyDescent="0.25">
      <c r="A40" s="88" t="s">
        <v>232</v>
      </c>
      <c r="B40" s="89" t="s">
        <v>200</v>
      </c>
      <c r="C40" s="84" t="s">
        <v>257</v>
      </c>
      <c r="D40" s="90" t="s">
        <v>47</v>
      </c>
      <c r="E40" s="90" t="s">
        <v>47</v>
      </c>
      <c r="F40" s="90" t="s">
        <v>47</v>
      </c>
      <c r="G40" s="90" t="s">
        <v>47</v>
      </c>
      <c r="H40" s="90" t="s">
        <v>47</v>
      </c>
      <c r="I40" s="90" t="s">
        <v>47</v>
      </c>
      <c r="J40" s="90" t="s">
        <v>47</v>
      </c>
      <c r="K40" s="90" t="s">
        <v>47</v>
      </c>
      <c r="L40" s="90" t="s">
        <v>47</v>
      </c>
      <c r="M40" s="90">
        <v>286242</v>
      </c>
      <c r="N40" s="91" t="s">
        <v>47</v>
      </c>
      <c r="O40" s="91" t="s">
        <v>47</v>
      </c>
      <c r="P40" s="90" t="s">
        <v>47</v>
      </c>
      <c r="Q40" s="90" t="s">
        <v>47</v>
      </c>
      <c r="R40" s="90" t="s">
        <v>47</v>
      </c>
      <c r="S40" s="90" t="s">
        <v>47</v>
      </c>
      <c r="T40" s="90" t="s">
        <v>47</v>
      </c>
      <c r="U40" s="90" t="s">
        <v>47</v>
      </c>
      <c r="V40" s="90" t="s">
        <v>47</v>
      </c>
      <c r="W40" s="80">
        <v>0</v>
      </c>
      <c r="X40" s="87">
        <f t="shared" si="0"/>
        <v>0</v>
      </c>
    </row>
    <row r="41" spans="1:24" ht="22.5" customHeight="1" x14ac:dyDescent="0.25">
      <c r="A41" s="88" t="s">
        <v>258</v>
      </c>
      <c r="B41" s="89" t="s">
        <v>200</v>
      </c>
      <c r="C41" s="84" t="s">
        <v>259</v>
      </c>
      <c r="D41" s="90" t="s">
        <v>47</v>
      </c>
      <c r="E41" s="90" t="s">
        <v>47</v>
      </c>
      <c r="F41" s="90" t="s">
        <v>47</v>
      </c>
      <c r="G41" s="90" t="s">
        <v>47</v>
      </c>
      <c r="H41" s="90" t="s">
        <v>47</v>
      </c>
      <c r="I41" s="90" t="s">
        <v>47</v>
      </c>
      <c r="J41" s="90" t="s">
        <v>47</v>
      </c>
      <c r="K41" s="90" t="s">
        <v>47</v>
      </c>
      <c r="L41" s="90" t="s">
        <v>47</v>
      </c>
      <c r="M41" s="90">
        <v>37764261.619999997</v>
      </c>
      <c r="N41" s="91" t="s">
        <v>47</v>
      </c>
      <c r="O41" s="91" t="s">
        <v>47</v>
      </c>
      <c r="P41" s="90" t="s">
        <v>47</v>
      </c>
      <c r="Q41" s="90" t="s">
        <v>47</v>
      </c>
      <c r="R41" s="90" t="s">
        <v>47</v>
      </c>
      <c r="S41" s="90" t="s">
        <v>47</v>
      </c>
      <c r="T41" s="90">
        <v>29741762.460000001</v>
      </c>
      <c r="U41" s="90" t="s">
        <v>47</v>
      </c>
      <c r="V41" s="90" t="s">
        <v>47</v>
      </c>
      <c r="W41" s="80">
        <f>W42+W46+W50+W56</f>
        <v>37264261.619999997</v>
      </c>
      <c r="X41" s="81">
        <f t="shared" si="0"/>
        <v>98.675996885544293</v>
      </c>
    </row>
    <row r="42" spans="1:24" ht="21.75" customHeight="1" x14ac:dyDescent="0.25">
      <c r="A42" s="88" t="s">
        <v>260</v>
      </c>
      <c r="B42" s="89" t="s">
        <v>200</v>
      </c>
      <c r="C42" s="84" t="s">
        <v>261</v>
      </c>
      <c r="D42" s="90" t="s">
        <v>47</v>
      </c>
      <c r="E42" s="90" t="s">
        <v>47</v>
      </c>
      <c r="F42" s="90" t="s">
        <v>47</v>
      </c>
      <c r="G42" s="90" t="s">
        <v>47</v>
      </c>
      <c r="H42" s="90" t="s">
        <v>47</v>
      </c>
      <c r="I42" s="90" t="s">
        <v>47</v>
      </c>
      <c r="J42" s="90" t="s">
        <v>47</v>
      </c>
      <c r="K42" s="90" t="s">
        <v>47</v>
      </c>
      <c r="L42" s="90" t="s">
        <v>47</v>
      </c>
      <c r="M42" s="90">
        <v>500000</v>
      </c>
      <c r="N42" s="91" t="s">
        <v>47</v>
      </c>
      <c r="O42" s="91" t="s">
        <v>47</v>
      </c>
      <c r="P42" s="90" t="s">
        <v>47</v>
      </c>
      <c r="Q42" s="90" t="s">
        <v>47</v>
      </c>
      <c r="R42" s="90" t="s">
        <v>47</v>
      </c>
      <c r="S42" s="90" t="s">
        <v>47</v>
      </c>
      <c r="T42" s="90" t="s">
        <v>47</v>
      </c>
      <c r="U42" s="90" t="s">
        <v>47</v>
      </c>
      <c r="V42" s="90" t="s">
        <v>47</v>
      </c>
      <c r="W42" s="80">
        <f>W43</f>
        <v>0</v>
      </c>
      <c r="X42" s="87">
        <f t="shared" si="0"/>
        <v>0</v>
      </c>
    </row>
    <row r="43" spans="1:24" ht="30.75" customHeight="1" x14ac:dyDescent="0.25">
      <c r="A43" s="88" t="s">
        <v>228</v>
      </c>
      <c r="B43" s="89" t="s">
        <v>200</v>
      </c>
      <c r="C43" s="84" t="s">
        <v>262</v>
      </c>
      <c r="D43" s="90" t="s">
        <v>47</v>
      </c>
      <c r="E43" s="90" t="s">
        <v>47</v>
      </c>
      <c r="F43" s="90" t="s">
        <v>47</v>
      </c>
      <c r="G43" s="90" t="s">
        <v>47</v>
      </c>
      <c r="H43" s="90" t="s">
        <v>47</v>
      </c>
      <c r="I43" s="90" t="s">
        <v>47</v>
      </c>
      <c r="J43" s="90" t="s">
        <v>47</v>
      </c>
      <c r="K43" s="90" t="s">
        <v>47</v>
      </c>
      <c r="L43" s="90" t="s">
        <v>47</v>
      </c>
      <c r="M43" s="90">
        <v>500000</v>
      </c>
      <c r="N43" s="91" t="s">
        <v>47</v>
      </c>
      <c r="O43" s="91" t="s">
        <v>47</v>
      </c>
      <c r="P43" s="90" t="s">
        <v>47</v>
      </c>
      <c r="Q43" s="90" t="s">
        <v>47</v>
      </c>
      <c r="R43" s="90" t="s">
        <v>47</v>
      </c>
      <c r="S43" s="90" t="s">
        <v>47</v>
      </c>
      <c r="T43" s="90" t="s">
        <v>47</v>
      </c>
      <c r="U43" s="90" t="s">
        <v>47</v>
      </c>
      <c r="V43" s="90" t="s">
        <v>47</v>
      </c>
      <c r="W43" s="80">
        <f>W44</f>
        <v>0</v>
      </c>
      <c r="X43" s="87">
        <f t="shared" si="0"/>
        <v>0</v>
      </c>
    </row>
    <row r="44" spans="1:24" ht="33" customHeight="1" x14ac:dyDescent="0.25">
      <c r="A44" s="88" t="s">
        <v>230</v>
      </c>
      <c r="B44" s="89" t="s">
        <v>200</v>
      </c>
      <c r="C44" s="84" t="s">
        <v>263</v>
      </c>
      <c r="D44" s="90" t="s">
        <v>47</v>
      </c>
      <c r="E44" s="90" t="s">
        <v>47</v>
      </c>
      <c r="F44" s="90" t="s">
        <v>47</v>
      </c>
      <c r="G44" s="90" t="s">
        <v>47</v>
      </c>
      <c r="H44" s="90" t="s">
        <v>47</v>
      </c>
      <c r="I44" s="90" t="s">
        <v>47</v>
      </c>
      <c r="J44" s="90" t="s">
        <v>47</v>
      </c>
      <c r="K44" s="90" t="s">
        <v>47</v>
      </c>
      <c r="L44" s="90" t="s">
        <v>47</v>
      </c>
      <c r="M44" s="90">
        <v>500000</v>
      </c>
      <c r="N44" s="91" t="s">
        <v>47</v>
      </c>
      <c r="O44" s="91" t="s">
        <v>47</v>
      </c>
      <c r="P44" s="90" t="s">
        <v>47</v>
      </c>
      <c r="Q44" s="90" t="s">
        <v>47</v>
      </c>
      <c r="R44" s="90" t="s">
        <v>47</v>
      </c>
      <c r="S44" s="90" t="s">
        <v>47</v>
      </c>
      <c r="T44" s="90" t="s">
        <v>47</v>
      </c>
      <c r="U44" s="90" t="s">
        <v>47</v>
      </c>
      <c r="V44" s="90" t="s">
        <v>47</v>
      </c>
      <c r="W44" s="80">
        <f>W45</f>
        <v>0</v>
      </c>
      <c r="X44" s="87">
        <f t="shared" si="0"/>
        <v>0</v>
      </c>
    </row>
    <row r="45" spans="1:24" ht="19.5" customHeight="1" x14ac:dyDescent="0.25">
      <c r="A45" s="88" t="s">
        <v>232</v>
      </c>
      <c r="B45" s="89" t="s">
        <v>200</v>
      </c>
      <c r="C45" s="84" t="s">
        <v>264</v>
      </c>
      <c r="D45" s="90" t="s">
        <v>47</v>
      </c>
      <c r="E45" s="90" t="s">
        <v>47</v>
      </c>
      <c r="F45" s="90" t="s">
        <v>47</v>
      </c>
      <c r="G45" s="90" t="s">
        <v>47</v>
      </c>
      <c r="H45" s="90" t="s">
        <v>47</v>
      </c>
      <c r="I45" s="90" t="s">
        <v>47</v>
      </c>
      <c r="J45" s="90" t="s">
        <v>47</v>
      </c>
      <c r="K45" s="90" t="s">
        <v>47</v>
      </c>
      <c r="L45" s="90" t="s">
        <v>47</v>
      </c>
      <c r="M45" s="90">
        <v>500000</v>
      </c>
      <c r="N45" s="91" t="s">
        <v>47</v>
      </c>
      <c r="O45" s="91" t="s">
        <v>47</v>
      </c>
      <c r="P45" s="90" t="s">
        <v>47</v>
      </c>
      <c r="Q45" s="90" t="s">
        <v>47</v>
      </c>
      <c r="R45" s="90" t="s">
        <v>47</v>
      </c>
      <c r="S45" s="90" t="s">
        <v>47</v>
      </c>
      <c r="T45" s="90" t="s">
        <v>47</v>
      </c>
      <c r="U45" s="90" t="s">
        <v>47</v>
      </c>
      <c r="V45" s="90" t="s">
        <v>47</v>
      </c>
      <c r="W45" s="80">
        <v>0</v>
      </c>
      <c r="X45" s="87">
        <f t="shared" si="0"/>
        <v>0</v>
      </c>
    </row>
    <row r="46" spans="1:24" ht="24" customHeight="1" x14ac:dyDescent="0.25">
      <c r="A46" s="88" t="s">
        <v>265</v>
      </c>
      <c r="B46" s="89" t="s">
        <v>200</v>
      </c>
      <c r="C46" s="84" t="s">
        <v>266</v>
      </c>
      <c r="D46" s="90" t="s">
        <v>47</v>
      </c>
      <c r="E46" s="90" t="s">
        <v>47</v>
      </c>
      <c r="F46" s="90" t="s">
        <v>47</v>
      </c>
      <c r="G46" s="90" t="s">
        <v>47</v>
      </c>
      <c r="H46" s="90" t="s">
        <v>47</v>
      </c>
      <c r="I46" s="90" t="s">
        <v>47</v>
      </c>
      <c r="J46" s="90" t="s">
        <v>47</v>
      </c>
      <c r="K46" s="90" t="s">
        <v>47</v>
      </c>
      <c r="L46" s="90" t="s">
        <v>47</v>
      </c>
      <c r="M46" s="90">
        <v>100000</v>
      </c>
      <c r="N46" s="91" t="s">
        <v>47</v>
      </c>
      <c r="O46" s="91" t="s">
        <v>47</v>
      </c>
      <c r="P46" s="90" t="s">
        <v>47</v>
      </c>
      <c r="Q46" s="90" t="s">
        <v>47</v>
      </c>
      <c r="R46" s="90" t="s">
        <v>47</v>
      </c>
      <c r="S46" s="90" t="s">
        <v>47</v>
      </c>
      <c r="T46" s="90">
        <v>22617</v>
      </c>
      <c r="U46" s="90" t="s">
        <v>47</v>
      </c>
      <c r="V46" s="90" t="s">
        <v>47</v>
      </c>
      <c r="W46" s="80">
        <f>W47</f>
        <v>100000</v>
      </c>
      <c r="X46" s="87">
        <f t="shared" si="0"/>
        <v>100</v>
      </c>
    </row>
    <row r="47" spans="1:24" ht="29.25" customHeight="1" x14ac:dyDescent="0.25">
      <c r="A47" s="88" t="s">
        <v>228</v>
      </c>
      <c r="B47" s="89" t="s">
        <v>200</v>
      </c>
      <c r="C47" s="84" t="s">
        <v>267</v>
      </c>
      <c r="D47" s="90" t="s">
        <v>47</v>
      </c>
      <c r="E47" s="90" t="s">
        <v>47</v>
      </c>
      <c r="F47" s="90" t="s">
        <v>47</v>
      </c>
      <c r="G47" s="90" t="s">
        <v>47</v>
      </c>
      <c r="H47" s="90" t="s">
        <v>47</v>
      </c>
      <c r="I47" s="90" t="s">
        <v>47</v>
      </c>
      <c r="J47" s="90" t="s">
        <v>47</v>
      </c>
      <c r="K47" s="90" t="s">
        <v>47</v>
      </c>
      <c r="L47" s="90" t="s">
        <v>47</v>
      </c>
      <c r="M47" s="90">
        <v>100000</v>
      </c>
      <c r="N47" s="91" t="s">
        <v>47</v>
      </c>
      <c r="O47" s="91" t="s">
        <v>47</v>
      </c>
      <c r="P47" s="90" t="s">
        <v>47</v>
      </c>
      <c r="Q47" s="90" t="s">
        <v>47</v>
      </c>
      <c r="R47" s="90" t="s">
        <v>47</v>
      </c>
      <c r="S47" s="90" t="s">
        <v>47</v>
      </c>
      <c r="T47" s="90">
        <v>22617</v>
      </c>
      <c r="U47" s="90" t="s">
        <v>47</v>
      </c>
      <c r="V47" s="90" t="s">
        <v>47</v>
      </c>
      <c r="W47" s="80">
        <f>W48</f>
        <v>100000</v>
      </c>
      <c r="X47" s="87">
        <f t="shared" si="0"/>
        <v>100</v>
      </c>
    </row>
    <row r="48" spans="1:24" ht="30.75" customHeight="1" x14ac:dyDescent="0.25">
      <c r="A48" s="88" t="s">
        <v>230</v>
      </c>
      <c r="B48" s="89" t="s">
        <v>200</v>
      </c>
      <c r="C48" s="84" t="s">
        <v>268</v>
      </c>
      <c r="D48" s="90" t="s">
        <v>47</v>
      </c>
      <c r="E48" s="90" t="s">
        <v>47</v>
      </c>
      <c r="F48" s="90" t="s">
        <v>47</v>
      </c>
      <c r="G48" s="90" t="s">
        <v>47</v>
      </c>
      <c r="H48" s="90" t="s">
        <v>47</v>
      </c>
      <c r="I48" s="90" t="s">
        <v>47</v>
      </c>
      <c r="J48" s="90" t="s">
        <v>47</v>
      </c>
      <c r="K48" s="90" t="s">
        <v>47</v>
      </c>
      <c r="L48" s="90" t="s">
        <v>47</v>
      </c>
      <c r="M48" s="90">
        <v>100000</v>
      </c>
      <c r="N48" s="91" t="s">
        <v>47</v>
      </c>
      <c r="O48" s="91" t="s">
        <v>47</v>
      </c>
      <c r="P48" s="90" t="s">
        <v>47</v>
      </c>
      <c r="Q48" s="90" t="s">
        <v>47</v>
      </c>
      <c r="R48" s="90" t="s">
        <v>47</v>
      </c>
      <c r="S48" s="90" t="s">
        <v>47</v>
      </c>
      <c r="T48" s="90">
        <v>22617</v>
      </c>
      <c r="U48" s="90" t="s">
        <v>47</v>
      </c>
      <c r="V48" s="90" t="s">
        <v>47</v>
      </c>
      <c r="W48" s="80">
        <f>W49</f>
        <v>100000</v>
      </c>
      <c r="X48" s="87">
        <f t="shared" si="0"/>
        <v>100</v>
      </c>
    </row>
    <row r="49" spans="1:24" ht="21.75" customHeight="1" x14ac:dyDescent="0.25">
      <c r="A49" s="88" t="s">
        <v>232</v>
      </c>
      <c r="B49" s="89" t="s">
        <v>200</v>
      </c>
      <c r="C49" s="84" t="s">
        <v>269</v>
      </c>
      <c r="D49" s="90" t="s">
        <v>47</v>
      </c>
      <c r="E49" s="90" t="s">
        <v>47</v>
      </c>
      <c r="F49" s="90" t="s">
        <v>47</v>
      </c>
      <c r="G49" s="90" t="s">
        <v>47</v>
      </c>
      <c r="H49" s="90" t="s">
        <v>47</v>
      </c>
      <c r="I49" s="90" t="s">
        <v>47</v>
      </c>
      <c r="J49" s="90" t="s">
        <v>47</v>
      </c>
      <c r="K49" s="90" t="s">
        <v>47</v>
      </c>
      <c r="L49" s="90" t="s">
        <v>47</v>
      </c>
      <c r="M49" s="90">
        <v>100000</v>
      </c>
      <c r="N49" s="91" t="s">
        <v>47</v>
      </c>
      <c r="O49" s="91" t="s">
        <v>47</v>
      </c>
      <c r="P49" s="90" t="s">
        <v>47</v>
      </c>
      <c r="Q49" s="90" t="s">
        <v>47</v>
      </c>
      <c r="R49" s="90" t="s">
        <v>47</v>
      </c>
      <c r="S49" s="90" t="s">
        <v>47</v>
      </c>
      <c r="T49" s="90">
        <v>22617</v>
      </c>
      <c r="U49" s="90" t="s">
        <v>47</v>
      </c>
      <c r="V49" s="90" t="s">
        <v>47</v>
      </c>
      <c r="W49" s="80">
        <v>100000</v>
      </c>
      <c r="X49" s="87">
        <f t="shared" si="0"/>
        <v>100</v>
      </c>
    </row>
    <row r="50" spans="1:24" ht="23.25" customHeight="1" x14ac:dyDescent="0.25">
      <c r="A50" s="88" t="s">
        <v>270</v>
      </c>
      <c r="B50" s="89" t="s">
        <v>200</v>
      </c>
      <c r="C50" s="84" t="s">
        <v>271</v>
      </c>
      <c r="D50" s="90" t="s">
        <v>47</v>
      </c>
      <c r="E50" s="90" t="s">
        <v>47</v>
      </c>
      <c r="F50" s="90" t="s">
        <v>47</v>
      </c>
      <c r="G50" s="90" t="s">
        <v>47</v>
      </c>
      <c r="H50" s="90" t="s">
        <v>47</v>
      </c>
      <c r="I50" s="90" t="s">
        <v>47</v>
      </c>
      <c r="J50" s="90" t="s">
        <v>47</v>
      </c>
      <c r="K50" s="90" t="s">
        <v>47</v>
      </c>
      <c r="L50" s="90" t="s">
        <v>47</v>
      </c>
      <c r="M50" s="90">
        <v>36874261.619999997</v>
      </c>
      <c r="N50" s="91" t="s">
        <v>47</v>
      </c>
      <c r="O50" s="91" t="s">
        <v>47</v>
      </c>
      <c r="P50" s="90" t="s">
        <v>47</v>
      </c>
      <c r="Q50" s="90" t="s">
        <v>47</v>
      </c>
      <c r="R50" s="90" t="s">
        <v>47</v>
      </c>
      <c r="S50" s="90" t="s">
        <v>47</v>
      </c>
      <c r="T50" s="90">
        <v>29719145.460000001</v>
      </c>
      <c r="U50" s="90" t="s">
        <v>47</v>
      </c>
      <c r="V50" s="90" t="s">
        <v>47</v>
      </c>
      <c r="W50" s="80">
        <f>W51+W54</f>
        <v>36874261.619999997</v>
      </c>
      <c r="X50" s="81">
        <f t="shared" si="0"/>
        <v>100</v>
      </c>
    </row>
    <row r="51" spans="1:24" ht="30" customHeight="1" x14ac:dyDescent="0.25">
      <c r="A51" s="88" t="s">
        <v>228</v>
      </c>
      <c r="B51" s="89" t="s">
        <v>200</v>
      </c>
      <c r="C51" s="84" t="s">
        <v>272</v>
      </c>
      <c r="D51" s="90" t="s">
        <v>47</v>
      </c>
      <c r="E51" s="90" t="s">
        <v>47</v>
      </c>
      <c r="F51" s="90" t="s">
        <v>47</v>
      </c>
      <c r="G51" s="90" t="s">
        <v>47</v>
      </c>
      <c r="H51" s="90" t="s">
        <v>47</v>
      </c>
      <c r="I51" s="90" t="s">
        <v>47</v>
      </c>
      <c r="J51" s="90" t="s">
        <v>47</v>
      </c>
      <c r="K51" s="90" t="s">
        <v>47</v>
      </c>
      <c r="L51" s="90" t="s">
        <v>47</v>
      </c>
      <c r="M51" s="90">
        <v>28452728.829999998</v>
      </c>
      <c r="N51" s="91" t="s">
        <v>47</v>
      </c>
      <c r="O51" s="91" t="s">
        <v>47</v>
      </c>
      <c r="P51" s="90" t="s">
        <v>47</v>
      </c>
      <c r="Q51" s="90" t="s">
        <v>47</v>
      </c>
      <c r="R51" s="90" t="s">
        <v>47</v>
      </c>
      <c r="S51" s="90" t="s">
        <v>47</v>
      </c>
      <c r="T51" s="90">
        <v>24453599.100000001</v>
      </c>
      <c r="U51" s="90" t="s">
        <v>47</v>
      </c>
      <c r="V51" s="90" t="s">
        <v>47</v>
      </c>
      <c r="W51" s="80">
        <f>W52</f>
        <v>28452728.829999998</v>
      </c>
      <c r="X51" s="87">
        <f t="shared" si="0"/>
        <v>100</v>
      </c>
    </row>
    <row r="52" spans="1:24" ht="27" customHeight="1" x14ac:dyDescent="0.25">
      <c r="A52" s="88" t="s">
        <v>230</v>
      </c>
      <c r="B52" s="89" t="s">
        <v>200</v>
      </c>
      <c r="C52" s="84" t="s">
        <v>273</v>
      </c>
      <c r="D52" s="90" t="s">
        <v>47</v>
      </c>
      <c r="E52" s="90" t="s">
        <v>47</v>
      </c>
      <c r="F52" s="90" t="s">
        <v>47</v>
      </c>
      <c r="G52" s="90" t="s">
        <v>47</v>
      </c>
      <c r="H52" s="90" t="s">
        <v>47</v>
      </c>
      <c r="I52" s="90" t="s">
        <v>47</v>
      </c>
      <c r="J52" s="90" t="s">
        <v>47</v>
      </c>
      <c r="K52" s="90" t="s">
        <v>47</v>
      </c>
      <c r="L52" s="90" t="s">
        <v>47</v>
      </c>
      <c r="M52" s="90">
        <v>28452728.829999998</v>
      </c>
      <c r="N52" s="91" t="s">
        <v>47</v>
      </c>
      <c r="O52" s="91" t="s">
        <v>47</v>
      </c>
      <c r="P52" s="90" t="s">
        <v>47</v>
      </c>
      <c r="Q52" s="90" t="s">
        <v>47</v>
      </c>
      <c r="R52" s="90" t="s">
        <v>47</v>
      </c>
      <c r="S52" s="90" t="s">
        <v>47</v>
      </c>
      <c r="T52" s="90">
        <v>24453599.100000001</v>
      </c>
      <c r="U52" s="90" t="s">
        <v>47</v>
      </c>
      <c r="V52" s="90" t="s">
        <v>47</v>
      </c>
      <c r="W52" s="80">
        <f>W53</f>
        <v>28452728.829999998</v>
      </c>
      <c r="X52" s="87">
        <f t="shared" si="0"/>
        <v>100</v>
      </c>
    </row>
    <row r="53" spans="1:24" ht="21" customHeight="1" x14ac:dyDescent="0.25">
      <c r="A53" s="88" t="s">
        <v>232</v>
      </c>
      <c r="B53" s="89" t="s">
        <v>200</v>
      </c>
      <c r="C53" s="84" t="s">
        <v>274</v>
      </c>
      <c r="D53" s="90" t="s">
        <v>47</v>
      </c>
      <c r="E53" s="90" t="s">
        <v>47</v>
      </c>
      <c r="F53" s="90" t="s">
        <v>47</v>
      </c>
      <c r="G53" s="90" t="s">
        <v>47</v>
      </c>
      <c r="H53" s="90" t="s">
        <v>47</v>
      </c>
      <c r="I53" s="90" t="s">
        <v>47</v>
      </c>
      <c r="J53" s="90" t="s">
        <v>47</v>
      </c>
      <c r="K53" s="90" t="s">
        <v>47</v>
      </c>
      <c r="L53" s="90" t="s">
        <v>47</v>
      </c>
      <c r="M53" s="90">
        <v>28452728.829999998</v>
      </c>
      <c r="N53" s="91" t="s">
        <v>47</v>
      </c>
      <c r="O53" s="91" t="s">
        <v>47</v>
      </c>
      <c r="P53" s="90" t="s">
        <v>47</v>
      </c>
      <c r="Q53" s="90" t="s">
        <v>47</v>
      </c>
      <c r="R53" s="90" t="s">
        <v>47</v>
      </c>
      <c r="S53" s="90" t="s">
        <v>47</v>
      </c>
      <c r="T53" s="90">
        <v>24453599.100000001</v>
      </c>
      <c r="U53" s="90" t="s">
        <v>47</v>
      </c>
      <c r="V53" s="90" t="s">
        <v>47</v>
      </c>
      <c r="W53" s="80">
        <v>28452728.829999998</v>
      </c>
      <c r="X53" s="87">
        <f t="shared" si="0"/>
        <v>100</v>
      </c>
    </row>
    <row r="54" spans="1:24" ht="19.5" customHeight="1" x14ac:dyDescent="0.25">
      <c r="A54" s="88" t="s">
        <v>217</v>
      </c>
      <c r="B54" s="89" t="s">
        <v>200</v>
      </c>
      <c r="C54" s="84" t="s">
        <v>275</v>
      </c>
      <c r="D54" s="90" t="s">
        <v>47</v>
      </c>
      <c r="E54" s="90" t="s">
        <v>47</v>
      </c>
      <c r="F54" s="90" t="s">
        <v>47</v>
      </c>
      <c r="G54" s="90" t="s">
        <v>47</v>
      </c>
      <c r="H54" s="90" t="s">
        <v>47</v>
      </c>
      <c r="I54" s="90" t="s">
        <v>47</v>
      </c>
      <c r="J54" s="90" t="s">
        <v>47</v>
      </c>
      <c r="K54" s="90" t="s">
        <v>47</v>
      </c>
      <c r="L54" s="90" t="s">
        <v>47</v>
      </c>
      <c r="M54" s="90">
        <v>8421532.7899999991</v>
      </c>
      <c r="N54" s="91" t="s">
        <v>47</v>
      </c>
      <c r="O54" s="91" t="s">
        <v>47</v>
      </c>
      <c r="P54" s="90" t="s">
        <v>47</v>
      </c>
      <c r="Q54" s="90" t="s">
        <v>47</v>
      </c>
      <c r="R54" s="90" t="s">
        <v>47</v>
      </c>
      <c r="S54" s="90" t="s">
        <v>47</v>
      </c>
      <c r="T54" s="90">
        <v>5265546.3600000003</v>
      </c>
      <c r="U54" s="90" t="s">
        <v>47</v>
      </c>
      <c r="V54" s="90" t="s">
        <v>47</v>
      </c>
      <c r="W54" s="80">
        <f>W55</f>
        <v>8421532.7899999991</v>
      </c>
      <c r="X54" s="87">
        <f t="shared" si="0"/>
        <v>100</v>
      </c>
    </row>
    <row r="55" spans="1:24" ht="18" customHeight="1" x14ac:dyDescent="0.25">
      <c r="A55" s="88" t="s">
        <v>167</v>
      </c>
      <c r="B55" s="89" t="s">
        <v>200</v>
      </c>
      <c r="C55" s="84" t="s">
        <v>276</v>
      </c>
      <c r="D55" s="90" t="s">
        <v>47</v>
      </c>
      <c r="E55" s="90" t="s">
        <v>47</v>
      </c>
      <c r="F55" s="90" t="s">
        <v>47</v>
      </c>
      <c r="G55" s="90" t="s">
        <v>47</v>
      </c>
      <c r="H55" s="90" t="s">
        <v>47</v>
      </c>
      <c r="I55" s="90" t="s">
        <v>47</v>
      </c>
      <c r="J55" s="90" t="s">
        <v>47</v>
      </c>
      <c r="K55" s="90" t="s">
        <v>47</v>
      </c>
      <c r="L55" s="90" t="s">
        <v>47</v>
      </c>
      <c r="M55" s="90">
        <v>8421532.7899999991</v>
      </c>
      <c r="N55" s="91" t="s">
        <v>47</v>
      </c>
      <c r="O55" s="91" t="s">
        <v>47</v>
      </c>
      <c r="P55" s="90" t="s">
        <v>47</v>
      </c>
      <c r="Q55" s="90" t="s">
        <v>47</v>
      </c>
      <c r="R55" s="90" t="s">
        <v>47</v>
      </c>
      <c r="S55" s="90" t="s">
        <v>47</v>
      </c>
      <c r="T55" s="90">
        <v>5265546.3600000003</v>
      </c>
      <c r="U55" s="90" t="s">
        <v>47</v>
      </c>
      <c r="V55" s="90" t="s">
        <v>47</v>
      </c>
      <c r="W55" s="80">
        <v>8421532.7899999991</v>
      </c>
      <c r="X55" s="87">
        <f t="shared" si="0"/>
        <v>100</v>
      </c>
    </row>
    <row r="56" spans="1:24" ht="16.5" customHeight="1" x14ac:dyDescent="0.25">
      <c r="A56" s="88" t="s">
        <v>277</v>
      </c>
      <c r="B56" s="89" t="s">
        <v>200</v>
      </c>
      <c r="C56" s="84" t="s">
        <v>278</v>
      </c>
      <c r="D56" s="90" t="s">
        <v>47</v>
      </c>
      <c r="E56" s="90" t="s">
        <v>47</v>
      </c>
      <c r="F56" s="90" t="s">
        <v>47</v>
      </c>
      <c r="G56" s="90" t="s">
        <v>47</v>
      </c>
      <c r="H56" s="90" t="s">
        <v>47</v>
      </c>
      <c r="I56" s="90" t="s">
        <v>47</v>
      </c>
      <c r="J56" s="90" t="s">
        <v>47</v>
      </c>
      <c r="K56" s="90" t="s">
        <v>47</v>
      </c>
      <c r="L56" s="90" t="s">
        <v>47</v>
      </c>
      <c r="M56" s="90">
        <v>290000</v>
      </c>
      <c r="N56" s="91" t="s">
        <v>47</v>
      </c>
      <c r="O56" s="91" t="s">
        <v>47</v>
      </c>
      <c r="P56" s="90" t="s">
        <v>47</v>
      </c>
      <c r="Q56" s="90" t="s">
        <v>47</v>
      </c>
      <c r="R56" s="90" t="s">
        <v>47</v>
      </c>
      <c r="S56" s="90" t="s">
        <v>47</v>
      </c>
      <c r="T56" s="90" t="s">
        <v>47</v>
      </c>
      <c r="U56" s="90" t="s">
        <v>47</v>
      </c>
      <c r="V56" s="90" t="s">
        <v>47</v>
      </c>
      <c r="W56" s="80">
        <f>W57</f>
        <v>290000</v>
      </c>
      <c r="X56" s="87">
        <f t="shared" si="0"/>
        <v>100</v>
      </c>
    </row>
    <row r="57" spans="1:24" ht="32.25" customHeight="1" x14ac:dyDescent="0.25">
      <c r="A57" s="88" t="s">
        <v>228</v>
      </c>
      <c r="B57" s="89" t="s">
        <v>200</v>
      </c>
      <c r="C57" s="84" t="s">
        <v>279</v>
      </c>
      <c r="D57" s="90" t="s">
        <v>47</v>
      </c>
      <c r="E57" s="90" t="s">
        <v>47</v>
      </c>
      <c r="F57" s="90" t="s">
        <v>47</v>
      </c>
      <c r="G57" s="90" t="s">
        <v>47</v>
      </c>
      <c r="H57" s="90" t="s">
        <v>47</v>
      </c>
      <c r="I57" s="90" t="s">
        <v>47</v>
      </c>
      <c r="J57" s="90" t="s">
        <v>47</v>
      </c>
      <c r="K57" s="90" t="s">
        <v>47</v>
      </c>
      <c r="L57" s="90" t="s">
        <v>47</v>
      </c>
      <c r="M57" s="90">
        <v>290000</v>
      </c>
      <c r="N57" s="91" t="s">
        <v>47</v>
      </c>
      <c r="O57" s="91" t="s">
        <v>47</v>
      </c>
      <c r="P57" s="90" t="s">
        <v>47</v>
      </c>
      <c r="Q57" s="90" t="s">
        <v>47</v>
      </c>
      <c r="R57" s="90" t="s">
        <v>47</v>
      </c>
      <c r="S57" s="90" t="s">
        <v>47</v>
      </c>
      <c r="T57" s="90" t="s">
        <v>47</v>
      </c>
      <c r="U57" s="90" t="s">
        <v>47</v>
      </c>
      <c r="V57" s="90" t="s">
        <v>47</v>
      </c>
      <c r="W57" s="80">
        <f>W58</f>
        <v>290000</v>
      </c>
      <c r="X57" s="87">
        <f t="shared" si="0"/>
        <v>100</v>
      </c>
    </row>
    <row r="58" spans="1:24" ht="25.5" customHeight="1" x14ac:dyDescent="0.25">
      <c r="A58" s="88" t="s">
        <v>230</v>
      </c>
      <c r="B58" s="89" t="s">
        <v>200</v>
      </c>
      <c r="C58" s="84" t="s">
        <v>280</v>
      </c>
      <c r="D58" s="90" t="s">
        <v>47</v>
      </c>
      <c r="E58" s="90" t="s">
        <v>47</v>
      </c>
      <c r="F58" s="90" t="s">
        <v>47</v>
      </c>
      <c r="G58" s="90" t="s">
        <v>47</v>
      </c>
      <c r="H58" s="90" t="s">
        <v>47</v>
      </c>
      <c r="I58" s="90" t="s">
        <v>47</v>
      </c>
      <c r="J58" s="90" t="s">
        <v>47</v>
      </c>
      <c r="K58" s="90" t="s">
        <v>47</v>
      </c>
      <c r="L58" s="90" t="s">
        <v>47</v>
      </c>
      <c r="M58" s="90">
        <v>290000</v>
      </c>
      <c r="N58" s="91" t="s">
        <v>47</v>
      </c>
      <c r="O58" s="91" t="s">
        <v>47</v>
      </c>
      <c r="P58" s="90" t="s">
        <v>47</v>
      </c>
      <c r="Q58" s="90" t="s">
        <v>47</v>
      </c>
      <c r="R58" s="90" t="s">
        <v>47</v>
      </c>
      <c r="S58" s="90" t="s">
        <v>47</v>
      </c>
      <c r="T58" s="90" t="s">
        <v>47</v>
      </c>
      <c r="U58" s="90" t="s">
        <v>47</v>
      </c>
      <c r="V58" s="90" t="s">
        <v>47</v>
      </c>
      <c r="W58" s="80">
        <f>W59</f>
        <v>290000</v>
      </c>
      <c r="X58" s="87">
        <f t="shared" si="0"/>
        <v>100</v>
      </c>
    </row>
    <row r="59" spans="1:24" ht="21" customHeight="1" x14ac:dyDescent="0.25">
      <c r="A59" s="88" t="s">
        <v>232</v>
      </c>
      <c r="B59" s="89" t="s">
        <v>200</v>
      </c>
      <c r="C59" s="84" t="s">
        <v>281</v>
      </c>
      <c r="D59" s="90" t="s">
        <v>47</v>
      </c>
      <c r="E59" s="90" t="s">
        <v>47</v>
      </c>
      <c r="F59" s="90" t="s">
        <v>47</v>
      </c>
      <c r="G59" s="90" t="s">
        <v>47</v>
      </c>
      <c r="H59" s="90" t="s">
        <v>47</v>
      </c>
      <c r="I59" s="90" t="s">
        <v>47</v>
      </c>
      <c r="J59" s="90" t="s">
        <v>47</v>
      </c>
      <c r="K59" s="90" t="s">
        <v>47</v>
      </c>
      <c r="L59" s="90" t="s">
        <v>47</v>
      </c>
      <c r="M59" s="90">
        <v>290000</v>
      </c>
      <c r="N59" s="91" t="s">
        <v>47</v>
      </c>
      <c r="O59" s="91" t="s">
        <v>47</v>
      </c>
      <c r="P59" s="90" t="s">
        <v>47</v>
      </c>
      <c r="Q59" s="90" t="s">
        <v>47</v>
      </c>
      <c r="R59" s="90" t="s">
        <v>47</v>
      </c>
      <c r="S59" s="90" t="s">
        <v>47</v>
      </c>
      <c r="T59" s="90" t="s">
        <v>47</v>
      </c>
      <c r="U59" s="90" t="s">
        <v>47</v>
      </c>
      <c r="V59" s="90" t="s">
        <v>47</v>
      </c>
      <c r="W59" s="80">
        <v>290000</v>
      </c>
      <c r="X59" s="87">
        <f t="shared" si="0"/>
        <v>100</v>
      </c>
    </row>
    <row r="60" spans="1:24" ht="21" customHeight="1" x14ac:dyDescent="0.25">
      <c r="A60" s="88" t="s">
        <v>282</v>
      </c>
      <c r="B60" s="89" t="s">
        <v>200</v>
      </c>
      <c r="C60" s="84" t="s">
        <v>283</v>
      </c>
      <c r="D60" s="90" t="s">
        <v>47</v>
      </c>
      <c r="E60" s="90" t="s">
        <v>47</v>
      </c>
      <c r="F60" s="90" t="s">
        <v>47</v>
      </c>
      <c r="G60" s="90" t="s">
        <v>47</v>
      </c>
      <c r="H60" s="90" t="s">
        <v>47</v>
      </c>
      <c r="I60" s="90" t="s">
        <v>47</v>
      </c>
      <c r="J60" s="90" t="s">
        <v>47</v>
      </c>
      <c r="K60" s="90" t="s">
        <v>47</v>
      </c>
      <c r="L60" s="90" t="s">
        <v>47</v>
      </c>
      <c r="M60" s="90">
        <v>50108698.079999998</v>
      </c>
      <c r="N60" s="91" t="s">
        <v>47</v>
      </c>
      <c r="O60" s="91" t="s">
        <v>47</v>
      </c>
      <c r="P60" s="90" t="s">
        <v>47</v>
      </c>
      <c r="Q60" s="90" t="s">
        <v>47</v>
      </c>
      <c r="R60" s="90" t="s">
        <v>47</v>
      </c>
      <c r="S60" s="90" t="s">
        <v>47</v>
      </c>
      <c r="T60" s="90">
        <v>23092143.82</v>
      </c>
      <c r="U60" s="90" t="s">
        <v>47</v>
      </c>
      <c r="V60" s="90" t="s">
        <v>47</v>
      </c>
      <c r="W60" s="80">
        <f>W61+W72+W83</f>
        <v>48295645.924447775</v>
      </c>
      <c r="X60" s="81">
        <f t="shared" si="0"/>
        <v>96.381761600236288</v>
      </c>
    </row>
    <row r="61" spans="1:24" ht="19.5" customHeight="1" x14ac:dyDescent="0.25">
      <c r="A61" s="88" t="s">
        <v>284</v>
      </c>
      <c r="B61" s="89" t="s">
        <v>200</v>
      </c>
      <c r="C61" s="84" t="s">
        <v>285</v>
      </c>
      <c r="D61" s="90" t="s">
        <v>47</v>
      </c>
      <c r="E61" s="90" t="s">
        <v>47</v>
      </c>
      <c r="F61" s="90" t="s">
        <v>47</v>
      </c>
      <c r="G61" s="90" t="s">
        <v>47</v>
      </c>
      <c r="H61" s="90" t="s">
        <v>47</v>
      </c>
      <c r="I61" s="90" t="s">
        <v>47</v>
      </c>
      <c r="J61" s="90" t="s">
        <v>47</v>
      </c>
      <c r="K61" s="90" t="s">
        <v>47</v>
      </c>
      <c r="L61" s="90" t="s">
        <v>47</v>
      </c>
      <c r="M61" s="90">
        <v>5116410.8600000003</v>
      </c>
      <c r="N61" s="91" t="s">
        <v>47</v>
      </c>
      <c r="O61" s="91" t="s">
        <v>47</v>
      </c>
      <c r="P61" s="90" t="s">
        <v>47</v>
      </c>
      <c r="Q61" s="90" t="s">
        <v>47</v>
      </c>
      <c r="R61" s="90" t="s">
        <v>47</v>
      </c>
      <c r="S61" s="90" t="s">
        <v>47</v>
      </c>
      <c r="T61" s="90">
        <v>3609502.72</v>
      </c>
      <c r="U61" s="90" t="s">
        <v>47</v>
      </c>
      <c r="V61" s="90" t="s">
        <v>47</v>
      </c>
      <c r="W61" s="80">
        <f>W62+W67</f>
        <v>5116410.8600000003</v>
      </c>
      <c r="X61" s="87">
        <f t="shared" si="0"/>
        <v>100</v>
      </c>
    </row>
    <row r="62" spans="1:24" ht="29.25" customHeight="1" x14ac:dyDescent="0.25">
      <c r="A62" s="88" t="s">
        <v>228</v>
      </c>
      <c r="B62" s="89" t="s">
        <v>200</v>
      </c>
      <c r="C62" s="84" t="s">
        <v>286</v>
      </c>
      <c r="D62" s="90" t="s">
        <v>47</v>
      </c>
      <c r="E62" s="90" t="s">
        <v>47</v>
      </c>
      <c r="F62" s="90" t="s">
        <v>47</v>
      </c>
      <c r="G62" s="90" t="s">
        <v>47</v>
      </c>
      <c r="H62" s="90" t="s">
        <v>47</v>
      </c>
      <c r="I62" s="90" t="s">
        <v>47</v>
      </c>
      <c r="J62" s="90" t="s">
        <v>47</v>
      </c>
      <c r="K62" s="90" t="s">
        <v>47</v>
      </c>
      <c r="L62" s="90" t="s">
        <v>47</v>
      </c>
      <c r="M62" s="90">
        <v>5033529.8600000003</v>
      </c>
      <c r="N62" s="91" t="s">
        <v>47</v>
      </c>
      <c r="O62" s="91" t="s">
        <v>47</v>
      </c>
      <c r="P62" s="90" t="s">
        <v>47</v>
      </c>
      <c r="Q62" s="90" t="s">
        <v>47</v>
      </c>
      <c r="R62" s="90" t="s">
        <v>47</v>
      </c>
      <c r="S62" s="90" t="s">
        <v>47</v>
      </c>
      <c r="T62" s="90">
        <v>3529502.7200000002</v>
      </c>
      <c r="U62" s="90" t="s">
        <v>47</v>
      </c>
      <c r="V62" s="90" t="s">
        <v>47</v>
      </c>
      <c r="W62" s="80">
        <f>W63</f>
        <v>5033529.8600000003</v>
      </c>
      <c r="X62" s="87">
        <f t="shared" si="0"/>
        <v>100</v>
      </c>
    </row>
    <row r="63" spans="1:24" ht="26.25" customHeight="1" x14ac:dyDescent="0.25">
      <c r="A63" s="88" t="s">
        <v>230</v>
      </c>
      <c r="B63" s="89" t="s">
        <v>200</v>
      </c>
      <c r="C63" s="84" t="s">
        <v>287</v>
      </c>
      <c r="D63" s="90" t="s">
        <v>47</v>
      </c>
      <c r="E63" s="90" t="s">
        <v>47</v>
      </c>
      <c r="F63" s="90" t="s">
        <v>47</v>
      </c>
      <c r="G63" s="90" t="s">
        <v>47</v>
      </c>
      <c r="H63" s="90" t="s">
        <v>47</v>
      </c>
      <c r="I63" s="90" t="s">
        <v>47</v>
      </c>
      <c r="J63" s="90" t="s">
        <v>47</v>
      </c>
      <c r="K63" s="90" t="s">
        <v>47</v>
      </c>
      <c r="L63" s="90" t="s">
        <v>47</v>
      </c>
      <c r="M63" s="90">
        <v>5033529.8600000003</v>
      </c>
      <c r="N63" s="91" t="s">
        <v>47</v>
      </c>
      <c r="O63" s="91" t="s">
        <v>47</v>
      </c>
      <c r="P63" s="90" t="s">
        <v>47</v>
      </c>
      <c r="Q63" s="90" t="s">
        <v>47</v>
      </c>
      <c r="R63" s="90" t="s">
        <v>47</v>
      </c>
      <c r="S63" s="90" t="s">
        <v>47</v>
      </c>
      <c r="T63" s="90">
        <v>3529502.7200000002</v>
      </c>
      <c r="U63" s="90" t="s">
        <v>47</v>
      </c>
      <c r="V63" s="90" t="s">
        <v>47</v>
      </c>
      <c r="W63" s="80">
        <f>W64+W65+W66</f>
        <v>5033529.8600000003</v>
      </c>
      <c r="X63" s="87">
        <f t="shared" si="0"/>
        <v>100</v>
      </c>
    </row>
    <row r="64" spans="1:24" ht="27.75" customHeight="1" x14ac:dyDescent="0.25">
      <c r="A64" s="88" t="s">
        <v>288</v>
      </c>
      <c r="B64" s="89" t="s">
        <v>200</v>
      </c>
      <c r="C64" s="84" t="s">
        <v>289</v>
      </c>
      <c r="D64" s="90" t="s">
        <v>47</v>
      </c>
      <c r="E64" s="90" t="s">
        <v>47</v>
      </c>
      <c r="F64" s="90" t="s">
        <v>47</v>
      </c>
      <c r="G64" s="90" t="s">
        <v>47</v>
      </c>
      <c r="H64" s="90" t="s">
        <v>47</v>
      </c>
      <c r="I64" s="90" t="s">
        <v>47</v>
      </c>
      <c r="J64" s="90" t="s">
        <v>47</v>
      </c>
      <c r="K64" s="90" t="s">
        <v>47</v>
      </c>
      <c r="L64" s="90" t="s">
        <v>47</v>
      </c>
      <c r="M64" s="90">
        <v>2786327.94</v>
      </c>
      <c r="N64" s="91" t="s">
        <v>47</v>
      </c>
      <c r="O64" s="91" t="s">
        <v>47</v>
      </c>
      <c r="P64" s="90" t="s">
        <v>47</v>
      </c>
      <c r="Q64" s="90" t="s">
        <v>47</v>
      </c>
      <c r="R64" s="90" t="s">
        <v>47</v>
      </c>
      <c r="S64" s="90" t="s">
        <v>47</v>
      </c>
      <c r="T64" s="90">
        <v>2525811.13</v>
      </c>
      <c r="U64" s="90" t="s">
        <v>47</v>
      </c>
      <c r="V64" s="90" t="s">
        <v>47</v>
      </c>
      <c r="W64" s="80">
        <v>2786327.94</v>
      </c>
      <c r="X64" s="87">
        <f t="shared" si="0"/>
        <v>100</v>
      </c>
    </row>
    <row r="65" spans="1:24" ht="20.25" customHeight="1" x14ac:dyDescent="0.25">
      <c r="A65" s="88" t="s">
        <v>232</v>
      </c>
      <c r="B65" s="89" t="s">
        <v>200</v>
      </c>
      <c r="C65" s="84" t="s">
        <v>290</v>
      </c>
      <c r="D65" s="90" t="s">
        <v>47</v>
      </c>
      <c r="E65" s="90" t="s">
        <v>47</v>
      </c>
      <c r="F65" s="90" t="s">
        <v>47</v>
      </c>
      <c r="G65" s="90" t="s">
        <v>47</v>
      </c>
      <c r="H65" s="90" t="s">
        <v>47</v>
      </c>
      <c r="I65" s="90" t="s">
        <v>47</v>
      </c>
      <c r="J65" s="90" t="s">
        <v>47</v>
      </c>
      <c r="K65" s="90" t="s">
        <v>47</v>
      </c>
      <c r="L65" s="90" t="s">
        <v>47</v>
      </c>
      <c r="M65" s="90">
        <v>1903826.98</v>
      </c>
      <c r="N65" s="91" t="s">
        <v>47</v>
      </c>
      <c r="O65" s="91" t="s">
        <v>47</v>
      </c>
      <c r="P65" s="90" t="s">
        <v>47</v>
      </c>
      <c r="Q65" s="90" t="s">
        <v>47</v>
      </c>
      <c r="R65" s="90" t="s">
        <v>47</v>
      </c>
      <c r="S65" s="90" t="s">
        <v>47</v>
      </c>
      <c r="T65" s="90">
        <v>965039.71</v>
      </c>
      <c r="U65" s="90" t="s">
        <v>47</v>
      </c>
      <c r="V65" s="90" t="s">
        <v>47</v>
      </c>
      <c r="W65" s="80">
        <v>1903826.98</v>
      </c>
      <c r="X65" s="87">
        <f t="shared" si="0"/>
        <v>100</v>
      </c>
    </row>
    <row r="66" spans="1:24" ht="18" customHeight="1" x14ac:dyDescent="0.25">
      <c r="A66" s="88" t="s">
        <v>291</v>
      </c>
      <c r="B66" s="89" t="s">
        <v>200</v>
      </c>
      <c r="C66" s="84" t="s">
        <v>292</v>
      </c>
      <c r="D66" s="90" t="s">
        <v>47</v>
      </c>
      <c r="E66" s="90" t="s">
        <v>47</v>
      </c>
      <c r="F66" s="90" t="s">
        <v>47</v>
      </c>
      <c r="G66" s="90" t="s">
        <v>47</v>
      </c>
      <c r="H66" s="90" t="s">
        <v>47</v>
      </c>
      <c r="I66" s="90" t="s">
        <v>47</v>
      </c>
      <c r="J66" s="90" t="s">
        <v>47</v>
      </c>
      <c r="K66" s="90" t="s">
        <v>47</v>
      </c>
      <c r="L66" s="90" t="s">
        <v>47</v>
      </c>
      <c r="M66" s="90">
        <v>343374.94</v>
      </c>
      <c r="N66" s="91" t="s">
        <v>47</v>
      </c>
      <c r="O66" s="91" t="s">
        <v>47</v>
      </c>
      <c r="P66" s="90" t="s">
        <v>47</v>
      </c>
      <c r="Q66" s="90" t="s">
        <v>47</v>
      </c>
      <c r="R66" s="90" t="s">
        <v>47</v>
      </c>
      <c r="S66" s="90" t="s">
        <v>47</v>
      </c>
      <c r="T66" s="90">
        <v>38651.879999999997</v>
      </c>
      <c r="U66" s="90" t="s">
        <v>47</v>
      </c>
      <c r="V66" s="90" t="s">
        <v>47</v>
      </c>
      <c r="W66" s="80">
        <v>343374.94</v>
      </c>
      <c r="X66" s="87">
        <f t="shared" si="0"/>
        <v>100</v>
      </c>
    </row>
    <row r="67" spans="1:24" ht="15.75" customHeight="1" x14ac:dyDescent="0.25">
      <c r="A67" s="88" t="s">
        <v>222</v>
      </c>
      <c r="B67" s="89" t="s">
        <v>200</v>
      </c>
      <c r="C67" s="84" t="s">
        <v>293</v>
      </c>
      <c r="D67" s="90" t="s">
        <v>47</v>
      </c>
      <c r="E67" s="90" t="s">
        <v>47</v>
      </c>
      <c r="F67" s="90" t="s">
        <v>47</v>
      </c>
      <c r="G67" s="90" t="s">
        <v>47</v>
      </c>
      <c r="H67" s="90" t="s">
        <v>47</v>
      </c>
      <c r="I67" s="90" t="s">
        <v>47</v>
      </c>
      <c r="J67" s="90" t="s">
        <v>47</v>
      </c>
      <c r="K67" s="90" t="s">
        <v>47</v>
      </c>
      <c r="L67" s="90" t="s">
        <v>47</v>
      </c>
      <c r="M67" s="90">
        <v>82881</v>
      </c>
      <c r="N67" s="91" t="s">
        <v>47</v>
      </c>
      <c r="O67" s="91" t="s">
        <v>47</v>
      </c>
      <c r="P67" s="90" t="s">
        <v>47</v>
      </c>
      <c r="Q67" s="90" t="s">
        <v>47</v>
      </c>
      <c r="R67" s="90" t="s">
        <v>47</v>
      </c>
      <c r="S67" s="90" t="s">
        <v>47</v>
      </c>
      <c r="T67" s="90">
        <v>80000</v>
      </c>
      <c r="U67" s="90" t="s">
        <v>47</v>
      </c>
      <c r="V67" s="90" t="s">
        <v>47</v>
      </c>
      <c r="W67" s="80">
        <f>W68+W70</f>
        <v>82881</v>
      </c>
      <c r="X67" s="87">
        <f t="shared" si="0"/>
        <v>100</v>
      </c>
    </row>
    <row r="68" spans="1:24" ht="15.75" customHeight="1" x14ac:dyDescent="0.25">
      <c r="A68" s="88" t="s">
        <v>241</v>
      </c>
      <c r="B68" s="89" t="s">
        <v>200</v>
      </c>
      <c r="C68" s="84" t="s">
        <v>294</v>
      </c>
      <c r="D68" s="90" t="s">
        <v>47</v>
      </c>
      <c r="E68" s="90" t="s">
        <v>47</v>
      </c>
      <c r="F68" s="90" t="s">
        <v>47</v>
      </c>
      <c r="G68" s="90" t="s">
        <v>47</v>
      </c>
      <c r="H68" s="90" t="s">
        <v>47</v>
      </c>
      <c r="I68" s="90" t="s">
        <v>47</v>
      </c>
      <c r="J68" s="90" t="s">
        <v>47</v>
      </c>
      <c r="K68" s="90" t="s">
        <v>47</v>
      </c>
      <c r="L68" s="90" t="s">
        <v>47</v>
      </c>
      <c r="M68" s="90">
        <v>2881</v>
      </c>
      <c r="N68" s="91" t="s">
        <v>47</v>
      </c>
      <c r="O68" s="91" t="s">
        <v>47</v>
      </c>
      <c r="P68" s="90" t="s">
        <v>47</v>
      </c>
      <c r="Q68" s="90" t="s">
        <v>47</v>
      </c>
      <c r="R68" s="90" t="s">
        <v>47</v>
      </c>
      <c r="S68" s="90" t="s">
        <v>47</v>
      </c>
      <c r="T68" s="90" t="s">
        <v>47</v>
      </c>
      <c r="U68" s="90" t="s">
        <v>47</v>
      </c>
      <c r="V68" s="90" t="s">
        <v>47</v>
      </c>
      <c r="W68" s="80">
        <f>W69</f>
        <v>2881</v>
      </c>
      <c r="X68" s="87">
        <f t="shared" si="0"/>
        <v>100</v>
      </c>
    </row>
    <row r="69" spans="1:24" ht="26.25" customHeight="1" x14ac:dyDescent="0.25">
      <c r="A69" s="88" t="s">
        <v>243</v>
      </c>
      <c r="B69" s="89" t="s">
        <v>200</v>
      </c>
      <c r="C69" s="84" t="s">
        <v>295</v>
      </c>
      <c r="D69" s="90" t="s">
        <v>47</v>
      </c>
      <c r="E69" s="90" t="s">
        <v>47</v>
      </c>
      <c r="F69" s="90" t="s">
        <v>47</v>
      </c>
      <c r="G69" s="90" t="s">
        <v>47</v>
      </c>
      <c r="H69" s="90" t="s">
        <v>47</v>
      </c>
      <c r="I69" s="90" t="s">
        <v>47</v>
      </c>
      <c r="J69" s="90" t="s">
        <v>47</v>
      </c>
      <c r="K69" s="90" t="s">
        <v>47</v>
      </c>
      <c r="L69" s="90" t="s">
        <v>47</v>
      </c>
      <c r="M69" s="90">
        <v>2881</v>
      </c>
      <c r="N69" s="91" t="s">
        <v>47</v>
      </c>
      <c r="O69" s="91" t="s">
        <v>47</v>
      </c>
      <c r="P69" s="90" t="s">
        <v>47</v>
      </c>
      <c r="Q69" s="90" t="s">
        <v>47</v>
      </c>
      <c r="R69" s="90" t="s">
        <v>47</v>
      </c>
      <c r="S69" s="90" t="s">
        <v>47</v>
      </c>
      <c r="T69" s="90" t="s">
        <v>47</v>
      </c>
      <c r="U69" s="90" t="s">
        <v>47</v>
      </c>
      <c r="V69" s="90" t="s">
        <v>47</v>
      </c>
      <c r="W69" s="80">
        <v>2881</v>
      </c>
      <c r="X69" s="87">
        <f t="shared" si="0"/>
        <v>100</v>
      </c>
    </row>
    <row r="70" spans="1:24" ht="21" customHeight="1" x14ac:dyDescent="0.25">
      <c r="A70" s="88" t="s">
        <v>245</v>
      </c>
      <c r="B70" s="89" t="s">
        <v>200</v>
      </c>
      <c r="C70" s="84" t="s">
        <v>296</v>
      </c>
      <c r="D70" s="90" t="s">
        <v>47</v>
      </c>
      <c r="E70" s="90" t="s">
        <v>47</v>
      </c>
      <c r="F70" s="90" t="s">
        <v>47</v>
      </c>
      <c r="G70" s="90" t="s">
        <v>47</v>
      </c>
      <c r="H70" s="90" t="s">
        <v>47</v>
      </c>
      <c r="I70" s="90" t="s">
        <v>47</v>
      </c>
      <c r="J70" s="90" t="s">
        <v>47</v>
      </c>
      <c r="K70" s="90" t="s">
        <v>47</v>
      </c>
      <c r="L70" s="90" t="s">
        <v>47</v>
      </c>
      <c r="M70" s="90">
        <v>80000</v>
      </c>
      <c r="N70" s="91" t="s">
        <v>47</v>
      </c>
      <c r="O70" s="91" t="s">
        <v>47</v>
      </c>
      <c r="P70" s="90" t="s">
        <v>47</v>
      </c>
      <c r="Q70" s="90" t="s">
        <v>47</v>
      </c>
      <c r="R70" s="90" t="s">
        <v>47</v>
      </c>
      <c r="S70" s="90" t="s">
        <v>47</v>
      </c>
      <c r="T70" s="90">
        <v>80000</v>
      </c>
      <c r="U70" s="90" t="s">
        <v>47</v>
      </c>
      <c r="V70" s="90" t="s">
        <v>47</v>
      </c>
      <c r="W70" s="80">
        <f>W71</f>
        <v>80000</v>
      </c>
      <c r="X70" s="87">
        <f t="shared" si="0"/>
        <v>100</v>
      </c>
    </row>
    <row r="71" spans="1:24" ht="16.5" customHeight="1" x14ac:dyDescent="0.25">
      <c r="A71" s="88" t="s">
        <v>249</v>
      </c>
      <c r="B71" s="89" t="s">
        <v>200</v>
      </c>
      <c r="C71" s="84" t="s">
        <v>297</v>
      </c>
      <c r="D71" s="90" t="s">
        <v>47</v>
      </c>
      <c r="E71" s="90" t="s">
        <v>47</v>
      </c>
      <c r="F71" s="90" t="s">
        <v>47</v>
      </c>
      <c r="G71" s="90" t="s">
        <v>47</v>
      </c>
      <c r="H71" s="90" t="s">
        <v>47</v>
      </c>
      <c r="I71" s="90" t="s">
        <v>47</v>
      </c>
      <c r="J71" s="90" t="s">
        <v>47</v>
      </c>
      <c r="K71" s="90" t="s">
        <v>47</v>
      </c>
      <c r="L71" s="90" t="s">
        <v>47</v>
      </c>
      <c r="M71" s="90">
        <v>80000</v>
      </c>
      <c r="N71" s="91" t="s">
        <v>47</v>
      </c>
      <c r="O71" s="91" t="s">
        <v>47</v>
      </c>
      <c r="P71" s="90" t="s">
        <v>47</v>
      </c>
      <c r="Q71" s="90" t="s">
        <v>47</v>
      </c>
      <c r="R71" s="90" t="s">
        <v>47</v>
      </c>
      <c r="S71" s="90" t="s">
        <v>47</v>
      </c>
      <c r="T71" s="90">
        <v>80000</v>
      </c>
      <c r="U71" s="90" t="s">
        <v>47</v>
      </c>
      <c r="V71" s="90" t="s">
        <v>47</v>
      </c>
      <c r="W71" s="80">
        <v>80000</v>
      </c>
      <c r="X71" s="87">
        <f t="shared" si="0"/>
        <v>100</v>
      </c>
    </row>
    <row r="72" spans="1:24" ht="21.75" customHeight="1" x14ac:dyDescent="0.25">
      <c r="A72" s="88" t="s">
        <v>298</v>
      </c>
      <c r="B72" s="89" t="s">
        <v>200</v>
      </c>
      <c r="C72" s="84" t="s">
        <v>299</v>
      </c>
      <c r="D72" s="90" t="s">
        <v>47</v>
      </c>
      <c r="E72" s="90" t="s">
        <v>47</v>
      </c>
      <c r="F72" s="90" t="s">
        <v>47</v>
      </c>
      <c r="G72" s="90" t="s">
        <v>47</v>
      </c>
      <c r="H72" s="90" t="s">
        <v>47</v>
      </c>
      <c r="I72" s="90" t="s">
        <v>47</v>
      </c>
      <c r="J72" s="90" t="s">
        <v>47</v>
      </c>
      <c r="K72" s="90" t="s">
        <v>47</v>
      </c>
      <c r="L72" s="90" t="s">
        <v>47</v>
      </c>
      <c r="M72" s="90">
        <v>4778705.6399999997</v>
      </c>
      <c r="N72" s="91" t="s">
        <v>47</v>
      </c>
      <c r="O72" s="91" t="s">
        <v>47</v>
      </c>
      <c r="P72" s="90" t="s">
        <v>47</v>
      </c>
      <c r="Q72" s="90" t="s">
        <v>47</v>
      </c>
      <c r="R72" s="90" t="s">
        <v>47</v>
      </c>
      <c r="S72" s="90" t="s">
        <v>47</v>
      </c>
      <c r="T72" s="90">
        <v>2693112.41</v>
      </c>
      <c r="U72" s="90" t="s">
        <v>47</v>
      </c>
      <c r="V72" s="90" t="s">
        <v>47</v>
      </c>
      <c r="W72" s="80">
        <f>W73+W77</f>
        <v>4512705.6400000006</v>
      </c>
      <c r="X72" s="81">
        <f t="shared" si="0"/>
        <v>94.433639147524488</v>
      </c>
    </row>
    <row r="73" spans="1:24" ht="24.75" customHeight="1" x14ac:dyDescent="0.25">
      <c r="A73" s="88" t="s">
        <v>228</v>
      </c>
      <c r="B73" s="89" t="s">
        <v>200</v>
      </c>
      <c r="C73" s="84" t="s">
        <v>300</v>
      </c>
      <c r="D73" s="90" t="s">
        <v>47</v>
      </c>
      <c r="E73" s="90" t="s">
        <v>47</v>
      </c>
      <c r="F73" s="90" t="s">
        <v>47</v>
      </c>
      <c r="G73" s="90" t="s">
        <v>47</v>
      </c>
      <c r="H73" s="90" t="s">
        <v>47</v>
      </c>
      <c r="I73" s="90" t="s">
        <v>47</v>
      </c>
      <c r="J73" s="90" t="s">
        <v>47</v>
      </c>
      <c r="K73" s="90" t="s">
        <v>47</v>
      </c>
      <c r="L73" s="90" t="s">
        <v>47</v>
      </c>
      <c r="M73" s="90">
        <v>3772705.64</v>
      </c>
      <c r="N73" s="91" t="s">
        <v>47</v>
      </c>
      <c r="O73" s="91" t="s">
        <v>47</v>
      </c>
      <c r="P73" s="90" t="s">
        <v>47</v>
      </c>
      <c r="Q73" s="90" t="s">
        <v>47</v>
      </c>
      <c r="R73" s="90" t="s">
        <v>47</v>
      </c>
      <c r="S73" s="90" t="s">
        <v>47</v>
      </c>
      <c r="T73" s="90">
        <v>2286871.7200000002</v>
      </c>
      <c r="U73" s="90" t="s">
        <v>47</v>
      </c>
      <c r="V73" s="90" t="s">
        <v>47</v>
      </c>
      <c r="W73" s="80">
        <f>W74</f>
        <v>3772705.64</v>
      </c>
      <c r="X73" s="87">
        <f t="shared" ref="X73:X125" si="1">W73*100/M73</f>
        <v>100</v>
      </c>
    </row>
    <row r="74" spans="1:24" ht="29.25" customHeight="1" x14ac:dyDescent="0.25">
      <c r="A74" s="88" t="s">
        <v>230</v>
      </c>
      <c r="B74" s="89" t="s">
        <v>200</v>
      </c>
      <c r="C74" s="84" t="s">
        <v>301</v>
      </c>
      <c r="D74" s="90" t="s">
        <v>47</v>
      </c>
      <c r="E74" s="90" t="s">
        <v>47</v>
      </c>
      <c r="F74" s="90" t="s">
        <v>47</v>
      </c>
      <c r="G74" s="90" t="s">
        <v>47</v>
      </c>
      <c r="H74" s="90" t="s">
        <v>47</v>
      </c>
      <c r="I74" s="90" t="s">
        <v>47</v>
      </c>
      <c r="J74" s="90" t="s">
        <v>47</v>
      </c>
      <c r="K74" s="90" t="s">
        <v>47</v>
      </c>
      <c r="L74" s="90" t="s">
        <v>47</v>
      </c>
      <c r="M74" s="90">
        <v>3772705.64</v>
      </c>
      <c r="N74" s="91" t="s">
        <v>47</v>
      </c>
      <c r="O74" s="91" t="s">
        <v>47</v>
      </c>
      <c r="P74" s="90" t="s">
        <v>47</v>
      </c>
      <c r="Q74" s="90" t="s">
        <v>47</v>
      </c>
      <c r="R74" s="90" t="s">
        <v>47</v>
      </c>
      <c r="S74" s="90" t="s">
        <v>47</v>
      </c>
      <c r="T74" s="90">
        <v>2286871.7200000002</v>
      </c>
      <c r="U74" s="90" t="s">
        <v>47</v>
      </c>
      <c r="V74" s="90" t="s">
        <v>47</v>
      </c>
      <c r="W74" s="80">
        <f>W75+W76</f>
        <v>3772705.64</v>
      </c>
      <c r="X74" s="87">
        <f t="shared" si="1"/>
        <v>100</v>
      </c>
    </row>
    <row r="75" spans="1:24" ht="19.5" customHeight="1" x14ac:dyDescent="0.25">
      <c r="A75" s="88" t="s">
        <v>232</v>
      </c>
      <c r="B75" s="89" t="s">
        <v>200</v>
      </c>
      <c r="C75" s="84" t="s">
        <v>302</v>
      </c>
      <c r="D75" s="90" t="s">
        <v>47</v>
      </c>
      <c r="E75" s="90" t="s">
        <v>47</v>
      </c>
      <c r="F75" s="90" t="s">
        <v>47</v>
      </c>
      <c r="G75" s="90" t="s">
        <v>47</v>
      </c>
      <c r="H75" s="90" t="s">
        <v>47</v>
      </c>
      <c r="I75" s="90" t="s">
        <v>47</v>
      </c>
      <c r="J75" s="90" t="s">
        <v>47</v>
      </c>
      <c r="K75" s="90" t="s">
        <v>47</v>
      </c>
      <c r="L75" s="90" t="s">
        <v>47</v>
      </c>
      <c r="M75" s="90">
        <v>3372705.64</v>
      </c>
      <c r="N75" s="91" t="s">
        <v>47</v>
      </c>
      <c r="O75" s="91" t="s">
        <v>47</v>
      </c>
      <c r="P75" s="90" t="s">
        <v>47</v>
      </c>
      <c r="Q75" s="90" t="s">
        <v>47</v>
      </c>
      <c r="R75" s="90" t="s">
        <v>47</v>
      </c>
      <c r="S75" s="90" t="s">
        <v>47</v>
      </c>
      <c r="T75" s="90">
        <v>1970270.08</v>
      </c>
      <c r="U75" s="90" t="s">
        <v>47</v>
      </c>
      <c r="V75" s="90" t="s">
        <v>47</v>
      </c>
      <c r="W75" s="80">
        <v>3372705.64</v>
      </c>
      <c r="X75" s="87">
        <f t="shared" si="1"/>
        <v>100</v>
      </c>
    </row>
    <row r="76" spans="1:24" ht="14.25" customHeight="1" x14ac:dyDescent="0.25">
      <c r="A76" s="88" t="s">
        <v>291</v>
      </c>
      <c r="B76" s="89" t="s">
        <v>200</v>
      </c>
      <c r="C76" s="84" t="s">
        <v>303</v>
      </c>
      <c r="D76" s="90" t="s">
        <v>47</v>
      </c>
      <c r="E76" s="90" t="s">
        <v>47</v>
      </c>
      <c r="F76" s="90" t="s">
        <v>47</v>
      </c>
      <c r="G76" s="90" t="s">
        <v>47</v>
      </c>
      <c r="H76" s="90" t="s">
        <v>47</v>
      </c>
      <c r="I76" s="90" t="s">
        <v>47</v>
      </c>
      <c r="J76" s="90" t="s">
        <v>47</v>
      </c>
      <c r="K76" s="90" t="s">
        <v>47</v>
      </c>
      <c r="L76" s="90" t="s">
        <v>47</v>
      </c>
      <c r="M76" s="90">
        <v>400000</v>
      </c>
      <c r="N76" s="91" t="s">
        <v>47</v>
      </c>
      <c r="O76" s="91" t="s">
        <v>47</v>
      </c>
      <c r="P76" s="90" t="s">
        <v>47</v>
      </c>
      <c r="Q76" s="90" t="s">
        <v>47</v>
      </c>
      <c r="R76" s="90" t="s">
        <v>47</v>
      </c>
      <c r="S76" s="90" t="s">
        <v>47</v>
      </c>
      <c r="T76" s="90">
        <v>316601.64</v>
      </c>
      <c r="U76" s="90" t="s">
        <v>47</v>
      </c>
      <c r="V76" s="90" t="s">
        <v>47</v>
      </c>
      <c r="W76" s="80">
        <v>400000</v>
      </c>
      <c r="X76" s="87">
        <f t="shared" si="1"/>
        <v>100</v>
      </c>
    </row>
    <row r="77" spans="1:24" ht="15" customHeight="1" x14ac:dyDescent="0.25">
      <c r="A77" s="88" t="s">
        <v>222</v>
      </c>
      <c r="B77" s="89" t="s">
        <v>200</v>
      </c>
      <c r="C77" s="84" t="s">
        <v>304</v>
      </c>
      <c r="D77" s="90" t="s">
        <v>47</v>
      </c>
      <c r="E77" s="90" t="s">
        <v>47</v>
      </c>
      <c r="F77" s="90" t="s">
        <v>47</v>
      </c>
      <c r="G77" s="90" t="s">
        <v>47</v>
      </c>
      <c r="H77" s="90" t="s">
        <v>47</v>
      </c>
      <c r="I77" s="90" t="s">
        <v>47</v>
      </c>
      <c r="J77" s="90" t="s">
        <v>47</v>
      </c>
      <c r="K77" s="90" t="s">
        <v>47</v>
      </c>
      <c r="L77" s="90" t="s">
        <v>47</v>
      </c>
      <c r="M77" s="90">
        <v>1006000</v>
      </c>
      <c r="N77" s="91" t="s">
        <v>47</v>
      </c>
      <c r="O77" s="91" t="s">
        <v>47</v>
      </c>
      <c r="P77" s="90" t="s">
        <v>47</v>
      </c>
      <c r="Q77" s="90" t="s">
        <v>47</v>
      </c>
      <c r="R77" s="90" t="s">
        <v>47</v>
      </c>
      <c r="S77" s="90" t="s">
        <v>47</v>
      </c>
      <c r="T77" s="90">
        <v>406240.69</v>
      </c>
      <c r="U77" s="90" t="s">
        <v>47</v>
      </c>
      <c r="V77" s="90" t="s">
        <v>47</v>
      </c>
      <c r="W77" s="80">
        <f>W78+W81</f>
        <v>740000</v>
      </c>
      <c r="X77" s="81">
        <f t="shared" si="1"/>
        <v>73.558648111332005</v>
      </c>
    </row>
    <row r="78" spans="1:24" ht="38.25" customHeight="1" x14ac:dyDescent="0.25">
      <c r="A78" s="88" t="s">
        <v>305</v>
      </c>
      <c r="B78" s="89" t="s">
        <v>200</v>
      </c>
      <c r="C78" s="84" t="s">
        <v>306</v>
      </c>
      <c r="D78" s="90" t="s">
        <v>47</v>
      </c>
      <c r="E78" s="90" t="s">
        <v>47</v>
      </c>
      <c r="F78" s="90" t="s">
        <v>47</v>
      </c>
      <c r="G78" s="90" t="s">
        <v>47</v>
      </c>
      <c r="H78" s="90" t="s">
        <v>47</v>
      </c>
      <c r="I78" s="90" t="s">
        <v>47</v>
      </c>
      <c r="J78" s="90" t="s">
        <v>47</v>
      </c>
      <c r="K78" s="90" t="s">
        <v>47</v>
      </c>
      <c r="L78" s="90" t="s">
        <v>47</v>
      </c>
      <c r="M78" s="90">
        <v>806000</v>
      </c>
      <c r="N78" s="91" t="s">
        <v>47</v>
      </c>
      <c r="O78" s="91" t="s">
        <v>47</v>
      </c>
      <c r="P78" s="90" t="s">
        <v>47</v>
      </c>
      <c r="Q78" s="90" t="s">
        <v>47</v>
      </c>
      <c r="R78" s="90" t="s">
        <v>47</v>
      </c>
      <c r="S78" s="90" t="s">
        <v>47</v>
      </c>
      <c r="T78" s="90">
        <v>399000</v>
      </c>
      <c r="U78" s="90" t="s">
        <v>47</v>
      </c>
      <c r="V78" s="90" t="s">
        <v>47</v>
      </c>
      <c r="W78" s="80">
        <f>W79+W80</f>
        <v>540000</v>
      </c>
      <c r="X78" s="81">
        <f t="shared" si="1"/>
        <v>66.997518610421835</v>
      </c>
    </row>
    <row r="79" spans="1:24" ht="38.25" customHeight="1" x14ac:dyDescent="0.25">
      <c r="A79" s="88" t="s">
        <v>307</v>
      </c>
      <c r="B79" s="89" t="s">
        <v>200</v>
      </c>
      <c r="C79" s="84" t="s">
        <v>308</v>
      </c>
      <c r="D79" s="90" t="s">
        <v>47</v>
      </c>
      <c r="E79" s="90" t="s">
        <v>47</v>
      </c>
      <c r="F79" s="90" t="s">
        <v>47</v>
      </c>
      <c r="G79" s="90" t="s">
        <v>47</v>
      </c>
      <c r="H79" s="90" t="s">
        <v>47</v>
      </c>
      <c r="I79" s="90" t="s">
        <v>47</v>
      </c>
      <c r="J79" s="90" t="s">
        <v>47</v>
      </c>
      <c r="K79" s="90" t="s">
        <v>47</v>
      </c>
      <c r="L79" s="90" t="s">
        <v>47</v>
      </c>
      <c r="M79" s="90">
        <v>122000</v>
      </c>
      <c r="N79" s="91" t="s">
        <v>47</v>
      </c>
      <c r="O79" s="91" t="s">
        <v>47</v>
      </c>
      <c r="P79" s="90" t="s">
        <v>47</v>
      </c>
      <c r="Q79" s="90" t="s">
        <v>47</v>
      </c>
      <c r="R79" s="90" t="s">
        <v>47</v>
      </c>
      <c r="S79" s="90" t="s">
        <v>47</v>
      </c>
      <c r="T79" s="90" t="s">
        <v>47</v>
      </c>
      <c r="U79" s="90" t="s">
        <v>47</v>
      </c>
      <c r="V79" s="90" t="s">
        <v>47</v>
      </c>
      <c r="W79" s="80">
        <v>0</v>
      </c>
      <c r="X79" s="87">
        <f t="shared" si="1"/>
        <v>0</v>
      </c>
    </row>
    <row r="80" spans="1:24" ht="40.5" customHeight="1" x14ac:dyDescent="0.25">
      <c r="A80" s="88" t="s">
        <v>309</v>
      </c>
      <c r="B80" s="89" t="s">
        <v>200</v>
      </c>
      <c r="C80" s="84" t="s">
        <v>310</v>
      </c>
      <c r="D80" s="90" t="s">
        <v>47</v>
      </c>
      <c r="E80" s="90" t="s">
        <v>47</v>
      </c>
      <c r="F80" s="90" t="s">
        <v>47</v>
      </c>
      <c r="G80" s="90" t="s">
        <v>47</v>
      </c>
      <c r="H80" s="90" t="s">
        <v>47</v>
      </c>
      <c r="I80" s="90" t="s">
        <v>47</v>
      </c>
      <c r="J80" s="90" t="s">
        <v>47</v>
      </c>
      <c r="K80" s="90" t="s">
        <v>47</v>
      </c>
      <c r="L80" s="90" t="s">
        <v>47</v>
      </c>
      <c r="M80" s="90">
        <v>684000</v>
      </c>
      <c r="N80" s="91" t="s">
        <v>47</v>
      </c>
      <c r="O80" s="91" t="s">
        <v>47</v>
      </c>
      <c r="P80" s="90" t="s">
        <v>47</v>
      </c>
      <c r="Q80" s="90" t="s">
        <v>47</v>
      </c>
      <c r="R80" s="90" t="s">
        <v>47</v>
      </c>
      <c r="S80" s="90" t="s">
        <v>47</v>
      </c>
      <c r="T80" s="90">
        <v>399000</v>
      </c>
      <c r="U80" s="90" t="s">
        <v>47</v>
      </c>
      <c r="V80" s="90" t="s">
        <v>47</v>
      </c>
      <c r="W80" s="80">
        <v>540000</v>
      </c>
      <c r="X80" s="81">
        <f t="shared" si="1"/>
        <v>78.94736842105263</v>
      </c>
    </row>
    <row r="81" spans="1:24" ht="16.5" customHeight="1" x14ac:dyDescent="0.25">
      <c r="A81" s="88" t="s">
        <v>241</v>
      </c>
      <c r="B81" s="89" t="s">
        <v>200</v>
      </c>
      <c r="C81" s="84" t="s">
        <v>311</v>
      </c>
      <c r="D81" s="90" t="s">
        <v>47</v>
      </c>
      <c r="E81" s="90" t="s">
        <v>47</v>
      </c>
      <c r="F81" s="90" t="s">
        <v>47</v>
      </c>
      <c r="G81" s="90" t="s">
        <v>47</v>
      </c>
      <c r="H81" s="90" t="s">
        <v>47</v>
      </c>
      <c r="I81" s="90" t="s">
        <v>47</v>
      </c>
      <c r="J81" s="90" t="s">
        <v>47</v>
      </c>
      <c r="K81" s="90" t="s">
        <v>47</v>
      </c>
      <c r="L81" s="90" t="s">
        <v>47</v>
      </c>
      <c r="M81" s="90">
        <v>200000</v>
      </c>
      <c r="N81" s="91" t="s">
        <v>47</v>
      </c>
      <c r="O81" s="91" t="s">
        <v>47</v>
      </c>
      <c r="P81" s="90" t="s">
        <v>47</v>
      </c>
      <c r="Q81" s="90" t="s">
        <v>47</v>
      </c>
      <c r="R81" s="90" t="s">
        <v>47</v>
      </c>
      <c r="S81" s="90" t="s">
        <v>47</v>
      </c>
      <c r="T81" s="90">
        <v>7240.69</v>
      </c>
      <c r="U81" s="90" t="s">
        <v>47</v>
      </c>
      <c r="V81" s="90" t="s">
        <v>47</v>
      </c>
      <c r="W81" s="80">
        <f>W82</f>
        <v>200000</v>
      </c>
      <c r="X81" s="87">
        <f t="shared" si="1"/>
        <v>100</v>
      </c>
    </row>
    <row r="82" spans="1:24" ht="27" customHeight="1" x14ac:dyDescent="0.25">
      <c r="A82" s="88" t="s">
        <v>243</v>
      </c>
      <c r="B82" s="89" t="s">
        <v>200</v>
      </c>
      <c r="C82" s="84" t="s">
        <v>312</v>
      </c>
      <c r="D82" s="90" t="s">
        <v>47</v>
      </c>
      <c r="E82" s="90" t="s">
        <v>47</v>
      </c>
      <c r="F82" s="90" t="s">
        <v>47</v>
      </c>
      <c r="G82" s="90" t="s">
        <v>47</v>
      </c>
      <c r="H82" s="90" t="s">
        <v>47</v>
      </c>
      <c r="I82" s="90" t="s">
        <v>47</v>
      </c>
      <c r="J82" s="90" t="s">
        <v>47</v>
      </c>
      <c r="K82" s="90" t="s">
        <v>47</v>
      </c>
      <c r="L82" s="90" t="s">
        <v>47</v>
      </c>
      <c r="M82" s="90">
        <v>200000</v>
      </c>
      <c r="N82" s="91" t="s">
        <v>47</v>
      </c>
      <c r="O82" s="91" t="s">
        <v>47</v>
      </c>
      <c r="P82" s="90" t="s">
        <v>47</v>
      </c>
      <c r="Q82" s="90" t="s">
        <v>47</v>
      </c>
      <c r="R82" s="90" t="s">
        <v>47</v>
      </c>
      <c r="S82" s="90" t="s">
        <v>47</v>
      </c>
      <c r="T82" s="90">
        <v>7240.69</v>
      </c>
      <c r="U82" s="90" t="s">
        <v>47</v>
      </c>
      <c r="V82" s="90" t="s">
        <v>47</v>
      </c>
      <c r="W82" s="80">
        <v>200000</v>
      </c>
      <c r="X82" s="87">
        <f t="shared" si="1"/>
        <v>100</v>
      </c>
    </row>
    <row r="83" spans="1:24" ht="18.75" customHeight="1" x14ac:dyDescent="0.25">
      <c r="A83" s="88" t="s">
        <v>313</v>
      </c>
      <c r="B83" s="89" t="s">
        <v>200</v>
      </c>
      <c r="C83" s="84" t="s">
        <v>314</v>
      </c>
      <c r="D83" s="90" t="s">
        <v>47</v>
      </c>
      <c r="E83" s="90" t="s">
        <v>47</v>
      </c>
      <c r="F83" s="90" t="s">
        <v>47</v>
      </c>
      <c r="G83" s="90" t="s">
        <v>47</v>
      </c>
      <c r="H83" s="90" t="s">
        <v>47</v>
      </c>
      <c r="I83" s="90" t="s">
        <v>47</v>
      </c>
      <c r="J83" s="90" t="s">
        <v>47</v>
      </c>
      <c r="K83" s="90" t="s">
        <v>47</v>
      </c>
      <c r="L83" s="90" t="s">
        <v>47</v>
      </c>
      <c r="M83" s="90">
        <v>40213581.579999998</v>
      </c>
      <c r="N83" s="91" t="s">
        <v>47</v>
      </c>
      <c r="O83" s="91" t="s">
        <v>47</v>
      </c>
      <c r="P83" s="90" t="s">
        <v>47</v>
      </c>
      <c r="Q83" s="90" t="s">
        <v>47</v>
      </c>
      <c r="R83" s="90" t="s">
        <v>47</v>
      </c>
      <c r="S83" s="90" t="s">
        <v>47</v>
      </c>
      <c r="T83" s="90">
        <v>16789528.690000001</v>
      </c>
      <c r="U83" s="90" t="s">
        <v>47</v>
      </c>
      <c r="V83" s="90" t="s">
        <v>47</v>
      </c>
      <c r="W83" s="80">
        <f>W84+W87+W89</f>
        <v>38666529.424447775</v>
      </c>
      <c r="X83" s="81">
        <f t="shared" si="1"/>
        <v>96.152911293229252</v>
      </c>
    </row>
    <row r="84" spans="1:24" ht="23.25" customHeight="1" x14ac:dyDescent="0.25">
      <c r="A84" s="88" t="s">
        <v>228</v>
      </c>
      <c r="B84" s="89" t="s">
        <v>200</v>
      </c>
      <c r="C84" s="84" t="s">
        <v>315</v>
      </c>
      <c r="D84" s="90" t="s">
        <v>47</v>
      </c>
      <c r="E84" s="90" t="s">
        <v>47</v>
      </c>
      <c r="F84" s="90" t="s">
        <v>47</v>
      </c>
      <c r="G84" s="90" t="s">
        <v>47</v>
      </c>
      <c r="H84" s="90" t="s">
        <v>47</v>
      </c>
      <c r="I84" s="90" t="s">
        <v>47</v>
      </c>
      <c r="J84" s="90" t="s">
        <v>47</v>
      </c>
      <c r="K84" s="90" t="s">
        <v>47</v>
      </c>
      <c r="L84" s="90" t="s">
        <v>47</v>
      </c>
      <c r="M84" s="90">
        <v>26926379.52</v>
      </c>
      <c r="N84" s="91" t="s">
        <v>47</v>
      </c>
      <c r="O84" s="91" t="s">
        <v>47</v>
      </c>
      <c r="P84" s="90" t="s">
        <v>47</v>
      </c>
      <c r="Q84" s="90" t="s">
        <v>47</v>
      </c>
      <c r="R84" s="90" t="s">
        <v>47</v>
      </c>
      <c r="S84" s="90" t="s">
        <v>47</v>
      </c>
      <c r="T84" s="90">
        <v>9539750.9000000004</v>
      </c>
      <c r="U84" s="90" t="s">
        <v>47</v>
      </c>
      <c r="V84" s="90" t="s">
        <v>47</v>
      </c>
      <c r="W84" s="80">
        <f>W85</f>
        <v>26926379.52</v>
      </c>
      <c r="X84" s="87">
        <f t="shared" si="1"/>
        <v>100</v>
      </c>
    </row>
    <row r="85" spans="1:24" ht="27.75" customHeight="1" x14ac:dyDescent="0.25">
      <c r="A85" s="88" t="s">
        <v>230</v>
      </c>
      <c r="B85" s="89" t="s">
        <v>200</v>
      </c>
      <c r="C85" s="84" t="s">
        <v>316</v>
      </c>
      <c r="D85" s="90" t="s">
        <v>47</v>
      </c>
      <c r="E85" s="90" t="s">
        <v>47</v>
      </c>
      <c r="F85" s="90" t="s">
        <v>47</v>
      </c>
      <c r="G85" s="90" t="s">
        <v>47</v>
      </c>
      <c r="H85" s="90" t="s">
        <v>47</v>
      </c>
      <c r="I85" s="90" t="s">
        <v>47</v>
      </c>
      <c r="J85" s="90" t="s">
        <v>47</v>
      </c>
      <c r="K85" s="90" t="s">
        <v>47</v>
      </c>
      <c r="L85" s="90" t="s">
        <v>47</v>
      </c>
      <c r="M85" s="90">
        <v>26926379.52</v>
      </c>
      <c r="N85" s="91" t="s">
        <v>47</v>
      </c>
      <c r="O85" s="91" t="s">
        <v>47</v>
      </c>
      <c r="P85" s="90" t="s">
        <v>47</v>
      </c>
      <c r="Q85" s="90" t="s">
        <v>47</v>
      </c>
      <c r="R85" s="90" t="s">
        <v>47</v>
      </c>
      <c r="S85" s="90" t="s">
        <v>47</v>
      </c>
      <c r="T85" s="90">
        <v>9539750.9000000004</v>
      </c>
      <c r="U85" s="90" t="s">
        <v>47</v>
      </c>
      <c r="V85" s="90" t="s">
        <v>47</v>
      </c>
      <c r="W85" s="80">
        <f>W86</f>
        <v>26926379.52</v>
      </c>
      <c r="X85" s="81">
        <f t="shared" si="1"/>
        <v>100</v>
      </c>
    </row>
    <row r="86" spans="1:24" ht="16.5" customHeight="1" x14ac:dyDescent="0.25">
      <c r="A86" s="88" t="s">
        <v>232</v>
      </c>
      <c r="B86" s="89" t="s">
        <v>200</v>
      </c>
      <c r="C86" s="84" t="s">
        <v>317</v>
      </c>
      <c r="D86" s="90" t="s">
        <v>47</v>
      </c>
      <c r="E86" s="90" t="s">
        <v>47</v>
      </c>
      <c r="F86" s="90" t="s">
        <v>47</v>
      </c>
      <c r="G86" s="90" t="s">
        <v>47</v>
      </c>
      <c r="H86" s="90" t="s">
        <v>47</v>
      </c>
      <c r="I86" s="90" t="s">
        <v>47</v>
      </c>
      <c r="J86" s="90" t="s">
        <v>47</v>
      </c>
      <c r="K86" s="90" t="s">
        <v>47</v>
      </c>
      <c r="L86" s="90" t="s">
        <v>47</v>
      </c>
      <c r="M86" s="90">
        <v>26926379.52</v>
      </c>
      <c r="N86" s="91" t="s">
        <v>47</v>
      </c>
      <c r="O86" s="91" t="s">
        <v>47</v>
      </c>
      <c r="P86" s="90" t="s">
        <v>47</v>
      </c>
      <c r="Q86" s="90" t="s">
        <v>47</v>
      </c>
      <c r="R86" s="90" t="s">
        <v>47</v>
      </c>
      <c r="S86" s="90" t="s">
        <v>47</v>
      </c>
      <c r="T86" s="90">
        <v>9539750.9000000004</v>
      </c>
      <c r="U86" s="90" t="s">
        <v>47</v>
      </c>
      <c r="V86" s="90" t="s">
        <v>47</v>
      </c>
      <c r="W86" s="80">
        <v>26926379.52</v>
      </c>
      <c r="X86" s="81">
        <f t="shared" si="1"/>
        <v>100</v>
      </c>
    </row>
    <row r="87" spans="1:24" ht="15.75" customHeight="1" x14ac:dyDescent="0.25">
      <c r="A87" s="88" t="s">
        <v>217</v>
      </c>
      <c r="B87" s="89" t="s">
        <v>200</v>
      </c>
      <c r="C87" s="84" t="s">
        <v>318</v>
      </c>
      <c r="D87" s="90" t="s">
        <v>47</v>
      </c>
      <c r="E87" s="90" t="s">
        <v>47</v>
      </c>
      <c r="F87" s="90" t="s">
        <v>47</v>
      </c>
      <c r="G87" s="90" t="s">
        <v>47</v>
      </c>
      <c r="H87" s="90" t="s">
        <v>47</v>
      </c>
      <c r="I87" s="90" t="s">
        <v>47</v>
      </c>
      <c r="J87" s="90" t="s">
        <v>47</v>
      </c>
      <c r="K87" s="90" t="s">
        <v>47</v>
      </c>
      <c r="L87" s="90" t="s">
        <v>47</v>
      </c>
      <c r="M87" s="90">
        <v>13277002.060000001</v>
      </c>
      <c r="N87" s="91" t="s">
        <v>47</v>
      </c>
      <c r="O87" s="91" t="s">
        <v>47</v>
      </c>
      <c r="P87" s="90" t="s">
        <v>47</v>
      </c>
      <c r="Q87" s="90" t="s">
        <v>47</v>
      </c>
      <c r="R87" s="90" t="s">
        <v>47</v>
      </c>
      <c r="S87" s="90" t="s">
        <v>47</v>
      </c>
      <c r="T87" s="90">
        <v>7249777.79</v>
      </c>
      <c r="U87" s="90" t="s">
        <v>47</v>
      </c>
      <c r="V87" s="90" t="s">
        <v>47</v>
      </c>
      <c r="W87" s="80">
        <f>W88</f>
        <v>11729949.904447777</v>
      </c>
      <c r="X87" s="81">
        <f t="shared" si="1"/>
        <v>88.347880428420879</v>
      </c>
    </row>
    <row r="88" spans="1:24" ht="21.75" customHeight="1" x14ac:dyDescent="0.25">
      <c r="A88" s="88" t="s">
        <v>167</v>
      </c>
      <c r="B88" s="89" t="s">
        <v>200</v>
      </c>
      <c r="C88" s="84" t="s">
        <v>319</v>
      </c>
      <c r="D88" s="90" t="s">
        <v>47</v>
      </c>
      <c r="E88" s="90" t="s">
        <v>47</v>
      </c>
      <c r="F88" s="90" t="s">
        <v>47</v>
      </c>
      <c r="G88" s="90" t="s">
        <v>47</v>
      </c>
      <c r="H88" s="90" t="s">
        <v>47</v>
      </c>
      <c r="I88" s="90" t="s">
        <v>47</v>
      </c>
      <c r="J88" s="90" t="s">
        <v>47</v>
      </c>
      <c r="K88" s="90" t="s">
        <v>47</v>
      </c>
      <c r="L88" s="90" t="s">
        <v>47</v>
      </c>
      <c r="M88" s="90">
        <v>13277002.060000001</v>
      </c>
      <c r="N88" s="91" t="s">
        <v>47</v>
      </c>
      <c r="O88" s="91" t="s">
        <v>47</v>
      </c>
      <c r="P88" s="90" t="s">
        <v>47</v>
      </c>
      <c r="Q88" s="90" t="s">
        <v>47</v>
      </c>
      <c r="R88" s="90" t="s">
        <v>47</v>
      </c>
      <c r="S88" s="90" t="s">
        <v>47</v>
      </c>
      <c r="T88" s="90">
        <v>7249777.79</v>
      </c>
      <c r="U88" s="90" t="s">
        <v>47</v>
      </c>
      <c r="V88" s="90" t="s">
        <v>47</v>
      </c>
      <c r="W88" s="80">
        <f>T88/9*14+452518-0.21333</f>
        <v>11729949.904447777</v>
      </c>
      <c r="X88" s="81">
        <f t="shared" si="1"/>
        <v>88.347880428420879</v>
      </c>
    </row>
    <row r="89" spans="1:24" ht="17.25" customHeight="1" x14ac:dyDescent="0.25">
      <c r="A89" s="88" t="s">
        <v>222</v>
      </c>
      <c r="B89" s="89" t="s">
        <v>200</v>
      </c>
      <c r="C89" s="84" t="s">
        <v>320</v>
      </c>
      <c r="D89" s="90" t="s">
        <v>47</v>
      </c>
      <c r="E89" s="90" t="s">
        <v>47</v>
      </c>
      <c r="F89" s="90" t="s">
        <v>47</v>
      </c>
      <c r="G89" s="90" t="s">
        <v>47</v>
      </c>
      <c r="H89" s="90" t="s">
        <v>47</v>
      </c>
      <c r="I89" s="90" t="s">
        <v>47</v>
      </c>
      <c r="J89" s="90" t="s">
        <v>47</v>
      </c>
      <c r="K89" s="90" t="s">
        <v>47</v>
      </c>
      <c r="L89" s="90" t="s">
        <v>47</v>
      </c>
      <c r="M89" s="90">
        <v>10200</v>
      </c>
      <c r="N89" s="91" t="s">
        <v>47</v>
      </c>
      <c r="O89" s="91" t="s">
        <v>47</v>
      </c>
      <c r="P89" s="90" t="s">
        <v>47</v>
      </c>
      <c r="Q89" s="90" t="s">
        <v>47</v>
      </c>
      <c r="R89" s="90" t="s">
        <v>47</v>
      </c>
      <c r="S89" s="90" t="s">
        <v>47</v>
      </c>
      <c r="T89" s="90" t="s">
        <v>47</v>
      </c>
      <c r="U89" s="90" t="s">
        <v>47</v>
      </c>
      <c r="V89" s="90" t="s">
        <v>47</v>
      </c>
      <c r="W89" s="80">
        <f>W90</f>
        <v>10200</v>
      </c>
      <c r="X89" s="87">
        <f t="shared" si="1"/>
        <v>100</v>
      </c>
    </row>
    <row r="90" spans="1:24" ht="18.75" customHeight="1" x14ac:dyDescent="0.25">
      <c r="A90" s="88" t="s">
        <v>241</v>
      </c>
      <c r="B90" s="89" t="s">
        <v>200</v>
      </c>
      <c r="C90" s="84" t="s">
        <v>321</v>
      </c>
      <c r="D90" s="90" t="s">
        <v>47</v>
      </c>
      <c r="E90" s="90" t="s">
        <v>47</v>
      </c>
      <c r="F90" s="90" t="s">
        <v>47</v>
      </c>
      <c r="G90" s="90" t="s">
        <v>47</v>
      </c>
      <c r="H90" s="90" t="s">
        <v>47</v>
      </c>
      <c r="I90" s="90" t="s">
        <v>47</v>
      </c>
      <c r="J90" s="90" t="s">
        <v>47</v>
      </c>
      <c r="K90" s="90" t="s">
        <v>47</v>
      </c>
      <c r="L90" s="90" t="s">
        <v>47</v>
      </c>
      <c r="M90" s="90">
        <v>10200</v>
      </c>
      <c r="N90" s="91" t="s">
        <v>47</v>
      </c>
      <c r="O90" s="91" t="s">
        <v>47</v>
      </c>
      <c r="P90" s="90" t="s">
        <v>47</v>
      </c>
      <c r="Q90" s="90" t="s">
        <v>47</v>
      </c>
      <c r="R90" s="90" t="s">
        <v>47</v>
      </c>
      <c r="S90" s="90" t="s">
        <v>47</v>
      </c>
      <c r="T90" s="90" t="s">
        <v>47</v>
      </c>
      <c r="U90" s="90" t="s">
        <v>47</v>
      </c>
      <c r="V90" s="90" t="s">
        <v>47</v>
      </c>
      <c r="W90" s="80">
        <f>W91</f>
        <v>10200</v>
      </c>
      <c r="X90" s="87">
        <f t="shared" si="1"/>
        <v>100</v>
      </c>
    </row>
    <row r="91" spans="1:24" ht="30.75" customHeight="1" x14ac:dyDescent="0.25">
      <c r="A91" s="88" t="s">
        <v>243</v>
      </c>
      <c r="B91" s="89" t="s">
        <v>200</v>
      </c>
      <c r="C91" s="84" t="s">
        <v>322</v>
      </c>
      <c r="D91" s="90" t="s">
        <v>47</v>
      </c>
      <c r="E91" s="90" t="s">
        <v>47</v>
      </c>
      <c r="F91" s="90" t="s">
        <v>47</v>
      </c>
      <c r="G91" s="90" t="s">
        <v>47</v>
      </c>
      <c r="H91" s="90" t="s">
        <v>47</v>
      </c>
      <c r="I91" s="90" t="s">
        <v>47</v>
      </c>
      <c r="J91" s="90" t="s">
        <v>47</v>
      </c>
      <c r="K91" s="90" t="s">
        <v>47</v>
      </c>
      <c r="L91" s="90" t="s">
        <v>47</v>
      </c>
      <c r="M91" s="90">
        <v>10200</v>
      </c>
      <c r="N91" s="91" t="s">
        <v>47</v>
      </c>
      <c r="O91" s="91" t="s">
        <v>47</v>
      </c>
      <c r="P91" s="90" t="s">
        <v>47</v>
      </c>
      <c r="Q91" s="90" t="s">
        <v>47</v>
      </c>
      <c r="R91" s="90" t="s">
        <v>47</v>
      </c>
      <c r="S91" s="90" t="s">
        <v>47</v>
      </c>
      <c r="T91" s="90" t="s">
        <v>47</v>
      </c>
      <c r="U91" s="90" t="s">
        <v>47</v>
      </c>
      <c r="V91" s="90" t="s">
        <v>47</v>
      </c>
      <c r="W91" s="80">
        <v>10200</v>
      </c>
      <c r="X91" s="87">
        <f t="shared" si="1"/>
        <v>100</v>
      </c>
    </row>
    <row r="92" spans="1:24" ht="20.25" customHeight="1" x14ac:dyDescent="0.25">
      <c r="A92" s="88" t="s">
        <v>323</v>
      </c>
      <c r="B92" s="89" t="s">
        <v>200</v>
      </c>
      <c r="C92" s="84" t="s">
        <v>324</v>
      </c>
      <c r="D92" s="90" t="s">
        <v>47</v>
      </c>
      <c r="E92" s="90" t="s">
        <v>47</v>
      </c>
      <c r="F92" s="90" t="s">
        <v>47</v>
      </c>
      <c r="G92" s="90" t="s">
        <v>47</v>
      </c>
      <c r="H92" s="90" t="s">
        <v>47</v>
      </c>
      <c r="I92" s="90" t="s">
        <v>47</v>
      </c>
      <c r="J92" s="90" t="s">
        <v>47</v>
      </c>
      <c r="K92" s="90" t="s">
        <v>47</v>
      </c>
      <c r="L92" s="90" t="s">
        <v>47</v>
      </c>
      <c r="M92" s="90">
        <v>450000</v>
      </c>
      <c r="N92" s="91" t="s">
        <v>47</v>
      </c>
      <c r="O92" s="91" t="s">
        <v>47</v>
      </c>
      <c r="P92" s="90" t="s">
        <v>47</v>
      </c>
      <c r="Q92" s="90" t="s">
        <v>47</v>
      </c>
      <c r="R92" s="90" t="s">
        <v>47</v>
      </c>
      <c r="S92" s="90" t="s">
        <v>47</v>
      </c>
      <c r="T92" s="90">
        <v>202880</v>
      </c>
      <c r="U92" s="90" t="s">
        <v>47</v>
      </c>
      <c r="V92" s="90" t="s">
        <v>47</v>
      </c>
      <c r="W92" s="80">
        <f>W93</f>
        <v>450000</v>
      </c>
      <c r="X92" s="87">
        <f t="shared" si="1"/>
        <v>100</v>
      </c>
    </row>
    <row r="93" spans="1:24" ht="19.5" customHeight="1" x14ac:dyDescent="0.25">
      <c r="A93" s="88" t="s">
        <v>325</v>
      </c>
      <c r="B93" s="89" t="s">
        <v>200</v>
      </c>
      <c r="C93" s="84" t="s">
        <v>326</v>
      </c>
      <c r="D93" s="90" t="s">
        <v>47</v>
      </c>
      <c r="E93" s="90" t="s">
        <v>47</v>
      </c>
      <c r="F93" s="90" t="s">
        <v>47</v>
      </c>
      <c r="G93" s="90" t="s">
        <v>47</v>
      </c>
      <c r="H93" s="90" t="s">
        <v>47</v>
      </c>
      <c r="I93" s="90" t="s">
        <v>47</v>
      </c>
      <c r="J93" s="90" t="s">
        <v>47</v>
      </c>
      <c r="K93" s="90" t="s">
        <v>47</v>
      </c>
      <c r="L93" s="90" t="s">
        <v>47</v>
      </c>
      <c r="M93" s="90">
        <v>450000</v>
      </c>
      <c r="N93" s="91" t="s">
        <v>47</v>
      </c>
      <c r="O93" s="91" t="s">
        <v>47</v>
      </c>
      <c r="P93" s="90" t="s">
        <v>47</v>
      </c>
      <c r="Q93" s="90" t="s">
        <v>47</v>
      </c>
      <c r="R93" s="90" t="s">
        <v>47</v>
      </c>
      <c r="S93" s="90" t="s">
        <v>47</v>
      </c>
      <c r="T93" s="90">
        <v>202880</v>
      </c>
      <c r="U93" s="90" t="s">
        <v>47</v>
      </c>
      <c r="V93" s="90" t="s">
        <v>47</v>
      </c>
      <c r="W93" s="80">
        <f>W94</f>
        <v>450000</v>
      </c>
      <c r="X93" s="87">
        <f t="shared" si="1"/>
        <v>100</v>
      </c>
    </row>
    <row r="94" spans="1:24" ht="21" customHeight="1" x14ac:dyDescent="0.25">
      <c r="A94" s="88" t="s">
        <v>217</v>
      </c>
      <c r="B94" s="89" t="s">
        <v>200</v>
      </c>
      <c r="C94" s="84" t="s">
        <v>327</v>
      </c>
      <c r="D94" s="90" t="s">
        <v>47</v>
      </c>
      <c r="E94" s="90" t="s">
        <v>47</v>
      </c>
      <c r="F94" s="90" t="s">
        <v>47</v>
      </c>
      <c r="G94" s="90" t="s">
        <v>47</v>
      </c>
      <c r="H94" s="90" t="s">
        <v>47</v>
      </c>
      <c r="I94" s="90" t="s">
        <v>47</v>
      </c>
      <c r="J94" s="90" t="s">
        <v>47</v>
      </c>
      <c r="K94" s="90" t="s">
        <v>47</v>
      </c>
      <c r="L94" s="90" t="s">
        <v>47</v>
      </c>
      <c r="M94" s="90">
        <v>450000</v>
      </c>
      <c r="N94" s="91" t="s">
        <v>47</v>
      </c>
      <c r="O94" s="91" t="s">
        <v>47</v>
      </c>
      <c r="P94" s="90" t="s">
        <v>47</v>
      </c>
      <c r="Q94" s="90" t="s">
        <v>47</v>
      </c>
      <c r="R94" s="90" t="s">
        <v>47</v>
      </c>
      <c r="S94" s="90" t="s">
        <v>47</v>
      </c>
      <c r="T94" s="90">
        <v>202880</v>
      </c>
      <c r="U94" s="90" t="s">
        <v>47</v>
      </c>
      <c r="V94" s="90" t="s">
        <v>47</v>
      </c>
      <c r="W94" s="80">
        <f>W95</f>
        <v>450000</v>
      </c>
      <c r="X94" s="87">
        <f t="shared" si="1"/>
        <v>100</v>
      </c>
    </row>
    <row r="95" spans="1:24" ht="19.5" customHeight="1" x14ac:dyDescent="0.25">
      <c r="A95" s="88" t="s">
        <v>167</v>
      </c>
      <c r="B95" s="89" t="s">
        <v>200</v>
      </c>
      <c r="C95" s="84" t="s">
        <v>328</v>
      </c>
      <c r="D95" s="90" t="s">
        <v>47</v>
      </c>
      <c r="E95" s="90" t="s">
        <v>47</v>
      </c>
      <c r="F95" s="90" t="s">
        <v>47</v>
      </c>
      <c r="G95" s="90" t="s">
        <v>47</v>
      </c>
      <c r="H95" s="90" t="s">
        <v>47</v>
      </c>
      <c r="I95" s="90" t="s">
        <v>47</v>
      </c>
      <c r="J95" s="90" t="s">
        <v>47</v>
      </c>
      <c r="K95" s="90" t="s">
        <v>47</v>
      </c>
      <c r="L95" s="90" t="s">
        <v>47</v>
      </c>
      <c r="M95" s="90">
        <v>450000</v>
      </c>
      <c r="N95" s="91" t="s">
        <v>47</v>
      </c>
      <c r="O95" s="91" t="s">
        <v>47</v>
      </c>
      <c r="P95" s="90" t="s">
        <v>47</v>
      </c>
      <c r="Q95" s="90" t="s">
        <v>47</v>
      </c>
      <c r="R95" s="90" t="s">
        <v>47</v>
      </c>
      <c r="S95" s="90" t="s">
        <v>47</v>
      </c>
      <c r="T95" s="90">
        <v>202880</v>
      </c>
      <c r="U95" s="90" t="s">
        <v>47</v>
      </c>
      <c r="V95" s="90" t="s">
        <v>47</v>
      </c>
      <c r="W95" s="80">
        <v>450000</v>
      </c>
      <c r="X95" s="87">
        <f t="shared" si="1"/>
        <v>100</v>
      </c>
    </row>
    <row r="96" spans="1:24" ht="16.5" customHeight="1" x14ac:dyDescent="0.25">
      <c r="A96" s="88" t="s">
        <v>329</v>
      </c>
      <c r="B96" s="89" t="s">
        <v>200</v>
      </c>
      <c r="C96" s="84" t="s">
        <v>330</v>
      </c>
      <c r="D96" s="90" t="s">
        <v>47</v>
      </c>
      <c r="E96" s="90" t="s">
        <v>47</v>
      </c>
      <c r="F96" s="90" t="s">
        <v>47</v>
      </c>
      <c r="G96" s="90" t="s">
        <v>47</v>
      </c>
      <c r="H96" s="90" t="s">
        <v>47</v>
      </c>
      <c r="I96" s="90" t="s">
        <v>47</v>
      </c>
      <c r="J96" s="90" t="s">
        <v>47</v>
      </c>
      <c r="K96" s="90" t="s">
        <v>47</v>
      </c>
      <c r="L96" s="90" t="s">
        <v>47</v>
      </c>
      <c r="M96" s="90">
        <v>19794915.710000001</v>
      </c>
      <c r="N96" s="91" t="s">
        <v>47</v>
      </c>
      <c r="O96" s="91" t="s">
        <v>47</v>
      </c>
      <c r="P96" s="90" t="s">
        <v>47</v>
      </c>
      <c r="Q96" s="90" t="s">
        <v>47</v>
      </c>
      <c r="R96" s="90" t="s">
        <v>47</v>
      </c>
      <c r="S96" s="90" t="s">
        <v>47</v>
      </c>
      <c r="T96" s="90">
        <v>13111773.220000001</v>
      </c>
      <c r="U96" s="90" t="s">
        <v>47</v>
      </c>
      <c r="V96" s="90" t="s">
        <v>47</v>
      </c>
      <c r="W96" s="80">
        <f>W97</f>
        <v>16211773.220000001</v>
      </c>
      <c r="X96" s="81">
        <f t="shared" si="1"/>
        <v>81.898672656686955</v>
      </c>
    </row>
    <row r="97" spans="1:24" ht="18" customHeight="1" x14ac:dyDescent="0.25">
      <c r="A97" s="88" t="s">
        <v>331</v>
      </c>
      <c r="B97" s="89" t="s">
        <v>200</v>
      </c>
      <c r="C97" s="84" t="s">
        <v>332</v>
      </c>
      <c r="D97" s="90" t="s">
        <v>47</v>
      </c>
      <c r="E97" s="90" t="s">
        <v>47</v>
      </c>
      <c r="F97" s="90" t="s">
        <v>47</v>
      </c>
      <c r="G97" s="90" t="s">
        <v>47</v>
      </c>
      <c r="H97" s="90" t="s">
        <v>47</v>
      </c>
      <c r="I97" s="90" t="s">
        <v>47</v>
      </c>
      <c r="J97" s="90" t="s">
        <v>47</v>
      </c>
      <c r="K97" s="90" t="s">
        <v>47</v>
      </c>
      <c r="L97" s="90" t="s">
        <v>47</v>
      </c>
      <c r="M97" s="90">
        <v>19794915.710000001</v>
      </c>
      <c r="N97" s="91" t="s">
        <v>47</v>
      </c>
      <c r="O97" s="91" t="s">
        <v>47</v>
      </c>
      <c r="P97" s="90" t="s">
        <v>47</v>
      </c>
      <c r="Q97" s="90" t="s">
        <v>47</v>
      </c>
      <c r="R97" s="90" t="s">
        <v>47</v>
      </c>
      <c r="S97" s="90" t="s">
        <v>47</v>
      </c>
      <c r="T97" s="90">
        <v>13111773.220000001</v>
      </c>
      <c r="U97" s="90" t="s">
        <v>47</v>
      </c>
      <c r="V97" s="90" t="s">
        <v>47</v>
      </c>
      <c r="W97" s="80">
        <f>W98+W101</f>
        <v>16211773.220000001</v>
      </c>
      <c r="X97" s="81">
        <f t="shared" si="1"/>
        <v>81.898672656686955</v>
      </c>
    </row>
    <row r="98" spans="1:24" ht="27.75" customHeight="1" x14ac:dyDescent="0.25">
      <c r="A98" s="88" t="s">
        <v>228</v>
      </c>
      <c r="B98" s="89" t="s">
        <v>200</v>
      </c>
      <c r="C98" s="84" t="s">
        <v>333</v>
      </c>
      <c r="D98" s="90" t="s">
        <v>47</v>
      </c>
      <c r="E98" s="90" t="s">
        <v>47</v>
      </c>
      <c r="F98" s="90" t="s">
        <v>47</v>
      </c>
      <c r="G98" s="90" t="s">
        <v>47</v>
      </c>
      <c r="H98" s="90" t="s">
        <v>47</v>
      </c>
      <c r="I98" s="90" t="s">
        <v>47</v>
      </c>
      <c r="J98" s="90" t="s">
        <v>47</v>
      </c>
      <c r="K98" s="90" t="s">
        <v>47</v>
      </c>
      <c r="L98" s="90" t="s">
        <v>47</v>
      </c>
      <c r="M98" s="90">
        <v>29511.58</v>
      </c>
      <c r="N98" s="91" t="s">
        <v>47</v>
      </c>
      <c r="O98" s="91" t="s">
        <v>47</v>
      </c>
      <c r="P98" s="90" t="s">
        <v>47</v>
      </c>
      <c r="Q98" s="90" t="s">
        <v>47</v>
      </c>
      <c r="R98" s="90" t="s">
        <v>47</v>
      </c>
      <c r="S98" s="90" t="s">
        <v>47</v>
      </c>
      <c r="T98" s="90">
        <v>29511.58</v>
      </c>
      <c r="U98" s="90" t="s">
        <v>47</v>
      </c>
      <c r="V98" s="90" t="s">
        <v>47</v>
      </c>
      <c r="W98" s="80">
        <f>W99</f>
        <v>29511.58</v>
      </c>
      <c r="X98" s="87">
        <f t="shared" si="1"/>
        <v>100</v>
      </c>
    </row>
    <row r="99" spans="1:24" ht="28.5" customHeight="1" x14ac:dyDescent="0.25">
      <c r="A99" s="88" t="s">
        <v>230</v>
      </c>
      <c r="B99" s="89" t="s">
        <v>200</v>
      </c>
      <c r="C99" s="84" t="s">
        <v>334</v>
      </c>
      <c r="D99" s="90" t="s">
        <v>47</v>
      </c>
      <c r="E99" s="90" t="s">
        <v>47</v>
      </c>
      <c r="F99" s="90" t="s">
        <v>47</v>
      </c>
      <c r="G99" s="90" t="s">
        <v>47</v>
      </c>
      <c r="H99" s="90" t="s">
        <v>47</v>
      </c>
      <c r="I99" s="90" t="s">
        <v>47</v>
      </c>
      <c r="J99" s="90" t="s">
        <v>47</v>
      </c>
      <c r="K99" s="90" t="s">
        <v>47</v>
      </c>
      <c r="L99" s="90" t="s">
        <v>47</v>
      </c>
      <c r="M99" s="90">
        <v>29511.58</v>
      </c>
      <c r="N99" s="91" t="s">
        <v>47</v>
      </c>
      <c r="O99" s="91" t="s">
        <v>47</v>
      </c>
      <c r="P99" s="90" t="s">
        <v>47</v>
      </c>
      <c r="Q99" s="90" t="s">
        <v>47</v>
      </c>
      <c r="R99" s="90" t="s">
        <v>47</v>
      </c>
      <c r="S99" s="90" t="s">
        <v>47</v>
      </c>
      <c r="T99" s="90">
        <v>29511.58</v>
      </c>
      <c r="U99" s="90" t="s">
        <v>47</v>
      </c>
      <c r="V99" s="90" t="s">
        <v>47</v>
      </c>
      <c r="W99" s="80">
        <f>W100</f>
        <v>29511.58</v>
      </c>
      <c r="X99" s="87">
        <f t="shared" si="1"/>
        <v>100</v>
      </c>
    </row>
    <row r="100" spans="1:24" ht="23.25" customHeight="1" x14ac:dyDescent="0.25">
      <c r="A100" s="88" t="s">
        <v>232</v>
      </c>
      <c r="B100" s="89" t="s">
        <v>200</v>
      </c>
      <c r="C100" s="84" t="s">
        <v>335</v>
      </c>
      <c r="D100" s="90" t="s">
        <v>47</v>
      </c>
      <c r="E100" s="90" t="s">
        <v>47</v>
      </c>
      <c r="F100" s="90" t="s">
        <v>47</v>
      </c>
      <c r="G100" s="90" t="s">
        <v>47</v>
      </c>
      <c r="H100" s="90" t="s">
        <v>47</v>
      </c>
      <c r="I100" s="90" t="s">
        <v>47</v>
      </c>
      <c r="J100" s="90" t="s">
        <v>47</v>
      </c>
      <c r="K100" s="90" t="s">
        <v>47</v>
      </c>
      <c r="L100" s="90" t="s">
        <v>47</v>
      </c>
      <c r="M100" s="90">
        <v>29511.58</v>
      </c>
      <c r="N100" s="91" t="s">
        <v>47</v>
      </c>
      <c r="O100" s="91" t="s">
        <v>47</v>
      </c>
      <c r="P100" s="90" t="s">
        <v>47</v>
      </c>
      <c r="Q100" s="90" t="s">
        <v>47</v>
      </c>
      <c r="R100" s="90" t="s">
        <v>47</v>
      </c>
      <c r="S100" s="90" t="s">
        <v>47</v>
      </c>
      <c r="T100" s="90">
        <v>29511.58</v>
      </c>
      <c r="U100" s="90" t="s">
        <v>47</v>
      </c>
      <c r="V100" s="90" t="s">
        <v>47</v>
      </c>
      <c r="W100" s="80">
        <v>29511.58</v>
      </c>
      <c r="X100" s="87">
        <f t="shared" si="1"/>
        <v>100</v>
      </c>
    </row>
    <row r="101" spans="1:24" ht="25.5" customHeight="1" x14ac:dyDescent="0.25">
      <c r="A101" s="88" t="s">
        <v>336</v>
      </c>
      <c r="B101" s="89" t="s">
        <v>200</v>
      </c>
      <c r="C101" s="84" t="s">
        <v>337</v>
      </c>
      <c r="D101" s="90" t="s">
        <v>47</v>
      </c>
      <c r="E101" s="90" t="s">
        <v>47</v>
      </c>
      <c r="F101" s="90" t="s">
        <v>47</v>
      </c>
      <c r="G101" s="90" t="s">
        <v>47</v>
      </c>
      <c r="H101" s="90" t="s">
        <v>47</v>
      </c>
      <c r="I101" s="90" t="s">
        <v>47</v>
      </c>
      <c r="J101" s="90" t="s">
        <v>47</v>
      </c>
      <c r="K101" s="90" t="s">
        <v>47</v>
      </c>
      <c r="L101" s="90" t="s">
        <v>47</v>
      </c>
      <c r="M101" s="90">
        <v>19765404.129999999</v>
      </c>
      <c r="N101" s="91" t="s">
        <v>47</v>
      </c>
      <c r="O101" s="91" t="s">
        <v>47</v>
      </c>
      <c r="P101" s="90" t="s">
        <v>47</v>
      </c>
      <c r="Q101" s="90" t="s">
        <v>47</v>
      </c>
      <c r="R101" s="90" t="s">
        <v>47</v>
      </c>
      <c r="S101" s="90" t="s">
        <v>47</v>
      </c>
      <c r="T101" s="90">
        <v>13082261.640000001</v>
      </c>
      <c r="U101" s="90" t="s">
        <v>47</v>
      </c>
      <c r="V101" s="90" t="s">
        <v>47</v>
      </c>
      <c r="W101" s="80">
        <f>W102</f>
        <v>16182261.640000001</v>
      </c>
      <c r="X101" s="81">
        <f t="shared" si="1"/>
        <v>81.871645697537275</v>
      </c>
    </row>
    <row r="102" spans="1:24" ht="16.5" customHeight="1" x14ac:dyDescent="0.25">
      <c r="A102" s="88" t="s">
        <v>338</v>
      </c>
      <c r="B102" s="89" t="s">
        <v>200</v>
      </c>
      <c r="C102" s="84" t="s">
        <v>339</v>
      </c>
      <c r="D102" s="90" t="s">
        <v>47</v>
      </c>
      <c r="E102" s="90" t="s">
        <v>47</v>
      </c>
      <c r="F102" s="90" t="s">
        <v>47</v>
      </c>
      <c r="G102" s="90" t="s">
        <v>47</v>
      </c>
      <c r="H102" s="90" t="s">
        <v>47</v>
      </c>
      <c r="I102" s="90" t="s">
        <v>47</v>
      </c>
      <c r="J102" s="90" t="s">
        <v>47</v>
      </c>
      <c r="K102" s="90" t="s">
        <v>47</v>
      </c>
      <c r="L102" s="90" t="s">
        <v>47</v>
      </c>
      <c r="M102" s="90">
        <v>19765404.129999999</v>
      </c>
      <c r="N102" s="91" t="s">
        <v>47</v>
      </c>
      <c r="O102" s="91" t="s">
        <v>47</v>
      </c>
      <c r="P102" s="90" t="s">
        <v>47</v>
      </c>
      <c r="Q102" s="90" t="s">
        <v>47</v>
      </c>
      <c r="R102" s="90" t="s">
        <v>47</v>
      </c>
      <c r="S102" s="90" t="s">
        <v>47</v>
      </c>
      <c r="T102" s="90">
        <v>13082261.640000001</v>
      </c>
      <c r="U102" s="90" t="s">
        <v>47</v>
      </c>
      <c r="V102" s="90" t="s">
        <v>47</v>
      </c>
      <c r="W102" s="80">
        <f>W103</f>
        <v>16182261.640000001</v>
      </c>
      <c r="X102" s="81">
        <f t="shared" si="1"/>
        <v>81.871645697537275</v>
      </c>
    </row>
    <row r="103" spans="1:24" ht="36" customHeight="1" x14ac:dyDescent="0.25">
      <c r="A103" s="88" t="s">
        <v>340</v>
      </c>
      <c r="B103" s="89" t="s">
        <v>200</v>
      </c>
      <c r="C103" s="84" t="s">
        <v>341</v>
      </c>
      <c r="D103" s="90" t="s">
        <v>47</v>
      </c>
      <c r="E103" s="90" t="s">
        <v>47</v>
      </c>
      <c r="F103" s="90" t="s">
        <v>47</v>
      </c>
      <c r="G103" s="90" t="s">
        <v>47</v>
      </c>
      <c r="H103" s="90" t="s">
        <v>47</v>
      </c>
      <c r="I103" s="90" t="s">
        <v>47</v>
      </c>
      <c r="J103" s="90" t="s">
        <v>47</v>
      </c>
      <c r="K103" s="90" t="s">
        <v>47</v>
      </c>
      <c r="L103" s="90" t="s">
        <v>47</v>
      </c>
      <c r="M103" s="90">
        <v>19765404.129999999</v>
      </c>
      <c r="N103" s="91" t="s">
        <v>47</v>
      </c>
      <c r="O103" s="91" t="s">
        <v>47</v>
      </c>
      <c r="P103" s="90" t="s">
        <v>47</v>
      </c>
      <c r="Q103" s="90" t="s">
        <v>47</v>
      </c>
      <c r="R103" s="90" t="s">
        <v>47</v>
      </c>
      <c r="S103" s="90" t="s">
        <v>47</v>
      </c>
      <c r="T103" s="90">
        <v>13082261.640000001</v>
      </c>
      <c r="U103" s="90" t="s">
        <v>47</v>
      </c>
      <c r="V103" s="90" t="s">
        <v>47</v>
      </c>
      <c r="W103" s="80">
        <f>13082261.64+600000+2500000</f>
        <v>16182261.640000001</v>
      </c>
      <c r="X103" s="81">
        <f t="shared" si="1"/>
        <v>81.871645697537275</v>
      </c>
    </row>
    <row r="104" spans="1:24" ht="20.25" customHeight="1" x14ac:dyDescent="0.25">
      <c r="A104" s="88" t="s">
        <v>342</v>
      </c>
      <c r="B104" s="89" t="s">
        <v>200</v>
      </c>
      <c r="C104" s="84" t="s">
        <v>343</v>
      </c>
      <c r="D104" s="90" t="s">
        <v>47</v>
      </c>
      <c r="E104" s="90" t="s">
        <v>47</v>
      </c>
      <c r="F104" s="90" t="s">
        <v>47</v>
      </c>
      <c r="G104" s="90" t="s">
        <v>47</v>
      </c>
      <c r="H104" s="90" t="s">
        <v>47</v>
      </c>
      <c r="I104" s="90" t="s">
        <v>47</v>
      </c>
      <c r="J104" s="90" t="s">
        <v>47</v>
      </c>
      <c r="K104" s="90" t="s">
        <v>47</v>
      </c>
      <c r="L104" s="90" t="s">
        <v>47</v>
      </c>
      <c r="M104" s="90">
        <v>323965.23</v>
      </c>
      <c r="N104" s="91" t="s">
        <v>47</v>
      </c>
      <c r="O104" s="91" t="s">
        <v>47</v>
      </c>
      <c r="P104" s="90" t="s">
        <v>47</v>
      </c>
      <c r="Q104" s="90" t="s">
        <v>47</v>
      </c>
      <c r="R104" s="90" t="s">
        <v>47</v>
      </c>
      <c r="S104" s="90" t="s">
        <v>47</v>
      </c>
      <c r="T104" s="90">
        <v>205913.42</v>
      </c>
      <c r="U104" s="90" t="s">
        <v>47</v>
      </c>
      <c r="V104" s="90" t="s">
        <v>47</v>
      </c>
      <c r="W104" s="80">
        <f>W105+W109</f>
        <v>323965.23</v>
      </c>
      <c r="X104" s="87">
        <f t="shared" si="1"/>
        <v>100</v>
      </c>
    </row>
    <row r="105" spans="1:24" ht="18" customHeight="1" x14ac:dyDescent="0.25">
      <c r="A105" s="88" t="s">
        <v>344</v>
      </c>
      <c r="B105" s="89" t="s">
        <v>200</v>
      </c>
      <c r="C105" s="84" t="s">
        <v>345</v>
      </c>
      <c r="D105" s="90" t="s">
        <v>47</v>
      </c>
      <c r="E105" s="90" t="s">
        <v>47</v>
      </c>
      <c r="F105" s="90" t="s">
        <v>47</v>
      </c>
      <c r="G105" s="90" t="s">
        <v>47</v>
      </c>
      <c r="H105" s="90" t="s">
        <v>47</v>
      </c>
      <c r="I105" s="90" t="s">
        <v>47</v>
      </c>
      <c r="J105" s="90" t="s">
        <v>47</v>
      </c>
      <c r="K105" s="90" t="s">
        <v>47</v>
      </c>
      <c r="L105" s="90" t="s">
        <v>47</v>
      </c>
      <c r="M105" s="90">
        <v>137884.56</v>
      </c>
      <c r="N105" s="91" t="s">
        <v>47</v>
      </c>
      <c r="O105" s="91" t="s">
        <v>47</v>
      </c>
      <c r="P105" s="90" t="s">
        <v>47</v>
      </c>
      <c r="Q105" s="90" t="s">
        <v>47</v>
      </c>
      <c r="R105" s="90" t="s">
        <v>47</v>
      </c>
      <c r="S105" s="90" t="s">
        <v>47</v>
      </c>
      <c r="T105" s="90">
        <v>103413.42</v>
      </c>
      <c r="U105" s="90" t="s">
        <v>47</v>
      </c>
      <c r="V105" s="90" t="s">
        <v>47</v>
      </c>
      <c r="W105" s="80">
        <f>W106</f>
        <v>137884.56</v>
      </c>
      <c r="X105" s="87">
        <f t="shared" si="1"/>
        <v>100</v>
      </c>
    </row>
    <row r="106" spans="1:24" ht="16.5" customHeight="1" x14ac:dyDescent="0.25">
      <c r="A106" s="88" t="s">
        <v>234</v>
      </c>
      <c r="B106" s="89" t="s">
        <v>200</v>
      </c>
      <c r="C106" s="84" t="s">
        <v>346</v>
      </c>
      <c r="D106" s="90" t="s">
        <v>47</v>
      </c>
      <c r="E106" s="90" t="s">
        <v>47</v>
      </c>
      <c r="F106" s="90" t="s">
        <v>47</v>
      </c>
      <c r="G106" s="90" t="s">
        <v>47</v>
      </c>
      <c r="H106" s="90" t="s">
        <v>47</v>
      </c>
      <c r="I106" s="90" t="s">
        <v>47</v>
      </c>
      <c r="J106" s="90" t="s">
        <v>47</v>
      </c>
      <c r="K106" s="90" t="s">
        <v>47</v>
      </c>
      <c r="L106" s="90" t="s">
        <v>47</v>
      </c>
      <c r="M106" s="90">
        <v>137884.56</v>
      </c>
      <c r="N106" s="91" t="s">
        <v>47</v>
      </c>
      <c r="O106" s="91" t="s">
        <v>47</v>
      </c>
      <c r="P106" s="90" t="s">
        <v>47</v>
      </c>
      <c r="Q106" s="90" t="s">
        <v>47</v>
      </c>
      <c r="R106" s="90" t="s">
        <v>47</v>
      </c>
      <c r="S106" s="90" t="s">
        <v>47</v>
      </c>
      <c r="T106" s="90">
        <v>103413.42</v>
      </c>
      <c r="U106" s="90" t="s">
        <v>47</v>
      </c>
      <c r="V106" s="90" t="s">
        <v>47</v>
      </c>
      <c r="W106" s="80">
        <f>W107</f>
        <v>137884.56</v>
      </c>
      <c r="X106" s="87">
        <f t="shared" si="1"/>
        <v>100</v>
      </c>
    </row>
    <row r="107" spans="1:24" ht="25.5" customHeight="1" x14ac:dyDescent="0.25">
      <c r="A107" s="88" t="s">
        <v>347</v>
      </c>
      <c r="B107" s="89" t="s">
        <v>200</v>
      </c>
      <c r="C107" s="84" t="s">
        <v>348</v>
      </c>
      <c r="D107" s="90" t="s">
        <v>47</v>
      </c>
      <c r="E107" s="90" t="s">
        <v>47</v>
      </c>
      <c r="F107" s="90" t="s">
        <v>47</v>
      </c>
      <c r="G107" s="90" t="s">
        <v>47</v>
      </c>
      <c r="H107" s="90" t="s">
        <v>47</v>
      </c>
      <c r="I107" s="90" t="s">
        <v>47</v>
      </c>
      <c r="J107" s="90" t="s">
        <v>47</v>
      </c>
      <c r="K107" s="90" t="s">
        <v>47</v>
      </c>
      <c r="L107" s="90" t="s">
        <v>47</v>
      </c>
      <c r="M107" s="90">
        <v>137884.56</v>
      </c>
      <c r="N107" s="91" t="s">
        <v>47</v>
      </c>
      <c r="O107" s="91" t="s">
        <v>47</v>
      </c>
      <c r="P107" s="90" t="s">
        <v>47</v>
      </c>
      <c r="Q107" s="90" t="s">
        <v>47</v>
      </c>
      <c r="R107" s="90" t="s">
        <v>47</v>
      </c>
      <c r="S107" s="90" t="s">
        <v>47</v>
      </c>
      <c r="T107" s="90">
        <v>103413.42</v>
      </c>
      <c r="U107" s="90" t="s">
        <v>47</v>
      </c>
      <c r="V107" s="90" t="s">
        <v>47</v>
      </c>
      <c r="W107" s="80">
        <f>W108</f>
        <v>137884.56</v>
      </c>
      <c r="X107" s="87">
        <f t="shared" si="1"/>
        <v>100</v>
      </c>
    </row>
    <row r="108" spans="1:24" ht="27.75" customHeight="1" x14ac:dyDescent="0.25">
      <c r="A108" s="88" t="s">
        <v>349</v>
      </c>
      <c r="B108" s="89" t="s">
        <v>200</v>
      </c>
      <c r="C108" s="84" t="s">
        <v>350</v>
      </c>
      <c r="D108" s="90" t="s">
        <v>47</v>
      </c>
      <c r="E108" s="90" t="s">
        <v>47</v>
      </c>
      <c r="F108" s="90" t="s">
        <v>47</v>
      </c>
      <c r="G108" s="90" t="s">
        <v>47</v>
      </c>
      <c r="H108" s="90" t="s">
        <v>47</v>
      </c>
      <c r="I108" s="90" t="s">
        <v>47</v>
      </c>
      <c r="J108" s="90" t="s">
        <v>47</v>
      </c>
      <c r="K108" s="90" t="s">
        <v>47</v>
      </c>
      <c r="L108" s="90" t="s">
        <v>47</v>
      </c>
      <c r="M108" s="90">
        <v>137884.56</v>
      </c>
      <c r="N108" s="91" t="s">
        <v>47</v>
      </c>
      <c r="O108" s="91" t="s">
        <v>47</v>
      </c>
      <c r="P108" s="90" t="s">
        <v>47</v>
      </c>
      <c r="Q108" s="90" t="s">
        <v>47</v>
      </c>
      <c r="R108" s="90" t="s">
        <v>47</v>
      </c>
      <c r="S108" s="90" t="s">
        <v>47</v>
      </c>
      <c r="T108" s="90">
        <v>103413.42</v>
      </c>
      <c r="U108" s="90" t="s">
        <v>47</v>
      </c>
      <c r="V108" s="90" t="s">
        <v>47</v>
      </c>
      <c r="W108" s="80">
        <v>137884.56</v>
      </c>
      <c r="X108" s="87">
        <f t="shared" si="1"/>
        <v>100</v>
      </c>
    </row>
    <row r="109" spans="1:24" ht="16.5" customHeight="1" x14ac:dyDescent="0.25">
      <c r="A109" s="88" t="s">
        <v>351</v>
      </c>
      <c r="B109" s="89" t="s">
        <v>200</v>
      </c>
      <c r="C109" s="84" t="s">
        <v>352</v>
      </c>
      <c r="D109" s="90" t="s">
        <v>47</v>
      </c>
      <c r="E109" s="90" t="s">
        <v>47</v>
      </c>
      <c r="F109" s="90" t="s">
        <v>47</v>
      </c>
      <c r="G109" s="90" t="s">
        <v>47</v>
      </c>
      <c r="H109" s="90" t="s">
        <v>47</v>
      </c>
      <c r="I109" s="90" t="s">
        <v>47</v>
      </c>
      <c r="J109" s="90" t="s">
        <v>47</v>
      </c>
      <c r="K109" s="90" t="s">
        <v>47</v>
      </c>
      <c r="L109" s="90" t="s">
        <v>47</v>
      </c>
      <c r="M109" s="90">
        <v>186080.67</v>
      </c>
      <c r="N109" s="91" t="s">
        <v>47</v>
      </c>
      <c r="O109" s="91" t="s">
        <v>47</v>
      </c>
      <c r="P109" s="90" t="s">
        <v>47</v>
      </c>
      <c r="Q109" s="90" t="s">
        <v>47</v>
      </c>
      <c r="R109" s="90" t="s">
        <v>47</v>
      </c>
      <c r="S109" s="90" t="s">
        <v>47</v>
      </c>
      <c r="T109" s="90">
        <v>102500</v>
      </c>
      <c r="U109" s="90" t="s">
        <v>47</v>
      </c>
      <c r="V109" s="90" t="s">
        <v>47</v>
      </c>
      <c r="W109" s="80">
        <f>W110+W113+W116</f>
        <v>186080.66999999998</v>
      </c>
      <c r="X109" s="87">
        <f t="shared" si="1"/>
        <v>100</v>
      </c>
    </row>
    <row r="110" spans="1:24" ht="28.5" customHeight="1" x14ac:dyDescent="0.25">
      <c r="A110" s="88" t="s">
        <v>228</v>
      </c>
      <c r="B110" s="89" t="s">
        <v>200</v>
      </c>
      <c r="C110" s="84" t="s">
        <v>353</v>
      </c>
      <c r="D110" s="90" t="s">
        <v>47</v>
      </c>
      <c r="E110" s="90" t="s">
        <v>47</v>
      </c>
      <c r="F110" s="90" t="s">
        <v>47</v>
      </c>
      <c r="G110" s="90" t="s">
        <v>47</v>
      </c>
      <c r="H110" s="90" t="s">
        <v>47</v>
      </c>
      <c r="I110" s="90" t="s">
        <v>47</v>
      </c>
      <c r="J110" s="90" t="s">
        <v>47</v>
      </c>
      <c r="K110" s="90" t="s">
        <v>47</v>
      </c>
      <c r="L110" s="90" t="s">
        <v>47</v>
      </c>
      <c r="M110" s="90">
        <v>70000</v>
      </c>
      <c r="N110" s="91" t="s">
        <v>47</v>
      </c>
      <c r="O110" s="91" t="s">
        <v>47</v>
      </c>
      <c r="P110" s="90" t="s">
        <v>47</v>
      </c>
      <c r="Q110" s="90" t="s">
        <v>47</v>
      </c>
      <c r="R110" s="90" t="s">
        <v>47</v>
      </c>
      <c r="S110" s="90" t="s">
        <v>47</v>
      </c>
      <c r="T110" s="90">
        <v>70000</v>
      </c>
      <c r="U110" s="90" t="s">
        <v>47</v>
      </c>
      <c r="V110" s="90" t="s">
        <v>47</v>
      </c>
      <c r="W110" s="80">
        <f>W111</f>
        <v>70000</v>
      </c>
      <c r="X110" s="87">
        <f t="shared" si="1"/>
        <v>100</v>
      </c>
    </row>
    <row r="111" spans="1:24" ht="25.5" customHeight="1" x14ac:dyDescent="0.25">
      <c r="A111" s="88" t="s">
        <v>230</v>
      </c>
      <c r="B111" s="89" t="s">
        <v>200</v>
      </c>
      <c r="C111" s="84" t="s">
        <v>354</v>
      </c>
      <c r="D111" s="90" t="s">
        <v>47</v>
      </c>
      <c r="E111" s="90" t="s">
        <v>47</v>
      </c>
      <c r="F111" s="90" t="s">
        <v>47</v>
      </c>
      <c r="G111" s="90" t="s">
        <v>47</v>
      </c>
      <c r="H111" s="90" t="s">
        <v>47</v>
      </c>
      <c r="I111" s="90" t="s">
        <v>47</v>
      </c>
      <c r="J111" s="90" t="s">
        <v>47</v>
      </c>
      <c r="K111" s="90" t="s">
        <v>47</v>
      </c>
      <c r="L111" s="90" t="s">
        <v>47</v>
      </c>
      <c r="M111" s="90">
        <v>70000</v>
      </c>
      <c r="N111" s="91" t="s">
        <v>47</v>
      </c>
      <c r="O111" s="91" t="s">
        <v>47</v>
      </c>
      <c r="P111" s="90" t="s">
        <v>47</v>
      </c>
      <c r="Q111" s="90" t="s">
        <v>47</v>
      </c>
      <c r="R111" s="90" t="s">
        <v>47</v>
      </c>
      <c r="S111" s="90" t="s">
        <v>47</v>
      </c>
      <c r="T111" s="90">
        <v>70000</v>
      </c>
      <c r="U111" s="90" t="s">
        <v>47</v>
      </c>
      <c r="V111" s="90" t="s">
        <v>47</v>
      </c>
      <c r="W111" s="80">
        <f>W112</f>
        <v>70000</v>
      </c>
      <c r="X111" s="87">
        <f t="shared" si="1"/>
        <v>100</v>
      </c>
    </row>
    <row r="112" spans="1:24" ht="19.5" customHeight="1" x14ac:dyDescent="0.25">
      <c r="A112" s="88" t="s">
        <v>232</v>
      </c>
      <c r="B112" s="89" t="s">
        <v>200</v>
      </c>
      <c r="C112" s="84" t="s">
        <v>355</v>
      </c>
      <c r="D112" s="90" t="s">
        <v>47</v>
      </c>
      <c r="E112" s="90" t="s">
        <v>47</v>
      </c>
      <c r="F112" s="90" t="s">
        <v>47</v>
      </c>
      <c r="G112" s="90" t="s">
        <v>47</v>
      </c>
      <c r="H112" s="90" t="s">
        <v>47</v>
      </c>
      <c r="I112" s="90" t="s">
        <v>47</v>
      </c>
      <c r="J112" s="90" t="s">
        <v>47</v>
      </c>
      <c r="K112" s="90" t="s">
        <v>47</v>
      </c>
      <c r="L112" s="90" t="s">
        <v>47</v>
      </c>
      <c r="M112" s="90">
        <v>70000</v>
      </c>
      <c r="N112" s="91" t="s">
        <v>47</v>
      </c>
      <c r="O112" s="91" t="s">
        <v>47</v>
      </c>
      <c r="P112" s="90" t="s">
        <v>47</v>
      </c>
      <c r="Q112" s="90" t="s">
        <v>47</v>
      </c>
      <c r="R112" s="90" t="s">
        <v>47</v>
      </c>
      <c r="S112" s="90" t="s">
        <v>47</v>
      </c>
      <c r="T112" s="90">
        <v>70000</v>
      </c>
      <c r="U112" s="90" t="s">
        <v>47</v>
      </c>
      <c r="V112" s="90" t="s">
        <v>47</v>
      </c>
      <c r="W112" s="80">
        <v>70000</v>
      </c>
      <c r="X112" s="87">
        <f t="shared" si="1"/>
        <v>100</v>
      </c>
    </row>
    <row r="113" spans="1:24" ht="21.75" customHeight="1" x14ac:dyDescent="0.25">
      <c r="A113" s="88" t="s">
        <v>234</v>
      </c>
      <c r="B113" s="89" t="s">
        <v>200</v>
      </c>
      <c r="C113" s="84" t="s">
        <v>356</v>
      </c>
      <c r="D113" s="90" t="s">
        <v>47</v>
      </c>
      <c r="E113" s="90" t="s">
        <v>47</v>
      </c>
      <c r="F113" s="90" t="s">
        <v>47</v>
      </c>
      <c r="G113" s="90" t="s">
        <v>47</v>
      </c>
      <c r="H113" s="90" t="s">
        <v>47</v>
      </c>
      <c r="I113" s="90" t="s">
        <v>47</v>
      </c>
      <c r="J113" s="90" t="s">
        <v>47</v>
      </c>
      <c r="K113" s="90" t="s">
        <v>47</v>
      </c>
      <c r="L113" s="90" t="s">
        <v>47</v>
      </c>
      <c r="M113" s="90">
        <v>32500</v>
      </c>
      <c r="N113" s="91" t="s">
        <v>47</v>
      </c>
      <c r="O113" s="91" t="s">
        <v>47</v>
      </c>
      <c r="P113" s="90" t="s">
        <v>47</v>
      </c>
      <c r="Q113" s="90" t="s">
        <v>47</v>
      </c>
      <c r="R113" s="90" t="s">
        <v>47</v>
      </c>
      <c r="S113" s="90" t="s">
        <v>47</v>
      </c>
      <c r="T113" s="90">
        <v>32500</v>
      </c>
      <c r="U113" s="90" t="s">
        <v>47</v>
      </c>
      <c r="V113" s="90" t="s">
        <v>47</v>
      </c>
      <c r="W113" s="80">
        <f>W114</f>
        <v>32500</v>
      </c>
      <c r="X113" s="87">
        <f t="shared" si="1"/>
        <v>100</v>
      </c>
    </row>
    <row r="114" spans="1:24" ht="32.25" customHeight="1" x14ac:dyDescent="0.25">
      <c r="A114" s="88" t="s">
        <v>347</v>
      </c>
      <c r="B114" s="89" t="s">
        <v>200</v>
      </c>
      <c r="C114" s="84" t="s">
        <v>357</v>
      </c>
      <c r="D114" s="90" t="s">
        <v>47</v>
      </c>
      <c r="E114" s="90" t="s">
        <v>47</v>
      </c>
      <c r="F114" s="90" t="s">
        <v>47</v>
      </c>
      <c r="G114" s="90" t="s">
        <v>47</v>
      </c>
      <c r="H114" s="90" t="s">
        <v>47</v>
      </c>
      <c r="I114" s="90" t="s">
        <v>47</v>
      </c>
      <c r="J114" s="90" t="s">
        <v>47</v>
      </c>
      <c r="K114" s="90" t="s">
        <v>47</v>
      </c>
      <c r="L114" s="90" t="s">
        <v>47</v>
      </c>
      <c r="M114" s="90">
        <v>32500</v>
      </c>
      <c r="N114" s="91" t="s">
        <v>47</v>
      </c>
      <c r="O114" s="91" t="s">
        <v>47</v>
      </c>
      <c r="P114" s="90" t="s">
        <v>47</v>
      </c>
      <c r="Q114" s="90" t="s">
        <v>47</v>
      </c>
      <c r="R114" s="90" t="s">
        <v>47</v>
      </c>
      <c r="S114" s="90" t="s">
        <v>47</v>
      </c>
      <c r="T114" s="90">
        <v>32500</v>
      </c>
      <c r="U114" s="90" t="s">
        <v>47</v>
      </c>
      <c r="V114" s="90" t="s">
        <v>47</v>
      </c>
      <c r="W114" s="80">
        <f>W115</f>
        <v>32500</v>
      </c>
      <c r="X114" s="87">
        <f t="shared" si="1"/>
        <v>100</v>
      </c>
    </row>
    <row r="115" spans="1:24" ht="26.25" customHeight="1" x14ac:dyDescent="0.25">
      <c r="A115" s="88" t="s">
        <v>349</v>
      </c>
      <c r="B115" s="89" t="s">
        <v>200</v>
      </c>
      <c r="C115" s="84" t="s">
        <v>358</v>
      </c>
      <c r="D115" s="90" t="s">
        <v>47</v>
      </c>
      <c r="E115" s="90" t="s">
        <v>47</v>
      </c>
      <c r="F115" s="90" t="s">
        <v>47</v>
      </c>
      <c r="G115" s="90" t="s">
        <v>47</v>
      </c>
      <c r="H115" s="90" t="s">
        <v>47</v>
      </c>
      <c r="I115" s="90" t="s">
        <v>47</v>
      </c>
      <c r="J115" s="90" t="s">
        <v>47</v>
      </c>
      <c r="K115" s="90" t="s">
        <v>47</v>
      </c>
      <c r="L115" s="90" t="s">
        <v>47</v>
      </c>
      <c r="M115" s="90">
        <v>32500</v>
      </c>
      <c r="N115" s="91" t="s">
        <v>47</v>
      </c>
      <c r="O115" s="91" t="s">
        <v>47</v>
      </c>
      <c r="P115" s="90" t="s">
        <v>47</v>
      </c>
      <c r="Q115" s="90" t="s">
        <v>47</v>
      </c>
      <c r="R115" s="90" t="s">
        <v>47</v>
      </c>
      <c r="S115" s="90" t="s">
        <v>47</v>
      </c>
      <c r="T115" s="90">
        <v>32500</v>
      </c>
      <c r="U115" s="90" t="s">
        <v>47</v>
      </c>
      <c r="V115" s="90" t="s">
        <v>47</v>
      </c>
      <c r="W115" s="80">
        <v>32500</v>
      </c>
      <c r="X115" s="87">
        <f t="shared" si="1"/>
        <v>100</v>
      </c>
    </row>
    <row r="116" spans="1:24" ht="21.75" customHeight="1" x14ac:dyDescent="0.25">
      <c r="A116" s="88" t="s">
        <v>217</v>
      </c>
      <c r="B116" s="89" t="s">
        <v>200</v>
      </c>
      <c r="C116" s="84" t="s">
        <v>359</v>
      </c>
      <c r="D116" s="90" t="s">
        <v>47</v>
      </c>
      <c r="E116" s="90" t="s">
        <v>47</v>
      </c>
      <c r="F116" s="90" t="s">
        <v>47</v>
      </c>
      <c r="G116" s="90" t="s">
        <v>47</v>
      </c>
      <c r="H116" s="90" t="s">
        <v>47</v>
      </c>
      <c r="I116" s="90" t="s">
        <v>47</v>
      </c>
      <c r="J116" s="90" t="s">
        <v>47</v>
      </c>
      <c r="K116" s="90" t="s">
        <v>47</v>
      </c>
      <c r="L116" s="90" t="s">
        <v>47</v>
      </c>
      <c r="M116" s="90">
        <v>83580.67</v>
      </c>
      <c r="N116" s="91" t="s">
        <v>47</v>
      </c>
      <c r="O116" s="91" t="s">
        <v>47</v>
      </c>
      <c r="P116" s="90" t="s">
        <v>47</v>
      </c>
      <c r="Q116" s="90" t="s">
        <v>47</v>
      </c>
      <c r="R116" s="90" t="s">
        <v>47</v>
      </c>
      <c r="S116" s="90" t="s">
        <v>47</v>
      </c>
      <c r="T116" s="90" t="s">
        <v>47</v>
      </c>
      <c r="U116" s="90" t="s">
        <v>47</v>
      </c>
      <c r="V116" s="90" t="s">
        <v>47</v>
      </c>
      <c r="W116" s="80">
        <f>W117</f>
        <v>83580.67</v>
      </c>
      <c r="X116" s="87">
        <f t="shared" si="1"/>
        <v>100</v>
      </c>
    </row>
    <row r="117" spans="1:24" ht="23.25" customHeight="1" x14ac:dyDescent="0.25">
      <c r="A117" s="88" t="s">
        <v>167</v>
      </c>
      <c r="B117" s="89" t="s">
        <v>200</v>
      </c>
      <c r="C117" s="84" t="s">
        <v>360</v>
      </c>
      <c r="D117" s="90" t="s">
        <v>47</v>
      </c>
      <c r="E117" s="90" t="s">
        <v>47</v>
      </c>
      <c r="F117" s="90" t="s">
        <v>47</v>
      </c>
      <c r="G117" s="90" t="s">
        <v>47</v>
      </c>
      <c r="H117" s="90" t="s">
        <v>47</v>
      </c>
      <c r="I117" s="90" t="s">
        <v>47</v>
      </c>
      <c r="J117" s="90" t="s">
        <v>47</v>
      </c>
      <c r="K117" s="90" t="s">
        <v>47</v>
      </c>
      <c r="L117" s="90" t="s">
        <v>47</v>
      </c>
      <c r="M117" s="90">
        <v>83580.67</v>
      </c>
      <c r="N117" s="91" t="s">
        <v>47</v>
      </c>
      <c r="O117" s="91" t="s">
        <v>47</v>
      </c>
      <c r="P117" s="90" t="s">
        <v>47</v>
      </c>
      <c r="Q117" s="90" t="s">
        <v>47</v>
      </c>
      <c r="R117" s="90" t="s">
        <v>47</v>
      </c>
      <c r="S117" s="90" t="s">
        <v>47</v>
      </c>
      <c r="T117" s="90" t="s">
        <v>47</v>
      </c>
      <c r="U117" s="90" t="s">
        <v>47</v>
      </c>
      <c r="V117" s="90" t="s">
        <v>47</v>
      </c>
      <c r="W117" s="80">
        <v>83580.67</v>
      </c>
      <c r="X117" s="87">
        <f t="shared" si="1"/>
        <v>100</v>
      </c>
    </row>
    <row r="118" spans="1:24" ht="19.5" customHeight="1" x14ac:dyDescent="0.25">
      <c r="A118" s="88" t="s">
        <v>361</v>
      </c>
      <c r="B118" s="89" t="s">
        <v>200</v>
      </c>
      <c r="C118" s="84" t="s">
        <v>362</v>
      </c>
      <c r="D118" s="90" t="s">
        <v>47</v>
      </c>
      <c r="E118" s="90" t="s">
        <v>47</v>
      </c>
      <c r="F118" s="90" t="s">
        <v>47</v>
      </c>
      <c r="G118" s="90" t="s">
        <v>47</v>
      </c>
      <c r="H118" s="90" t="s">
        <v>47</v>
      </c>
      <c r="I118" s="90" t="s">
        <v>47</v>
      </c>
      <c r="J118" s="90" t="s">
        <v>47</v>
      </c>
      <c r="K118" s="90" t="s">
        <v>47</v>
      </c>
      <c r="L118" s="90" t="s">
        <v>47</v>
      </c>
      <c r="M118" s="90">
        <v>529000</v>
      </c>
      <c r="N118" s="91" t="s">
        <v>47</v>
      </c>
      <c r="O118" s="91" t="s">
        <v>47</v>
      </c>
      <c r="P118" s="90" t="s">
        <v>47</v>
      </c>
      <c r="Q118" s="90" t="s">
        <v>47</v>
      </c>
      <c r="R118" s="90" t="s">
        <v>47</v>
      </c>
      <c r="S118" s="90" t="s">
        <v>47</v>
      </c>
      <c r="T118" s="90">
        <v>347510.2</v>
      </c>
      <c r="U118" s="90" t="s">
        <v>47</v>
      </c>
      <c r="V118" s="90" t="s">
        <v>47</v>
      </c>
      <c r="W118" s="80">
        <f>W119</f>
        <v>529000</v>
      </c>
      <c r="X118" s="87">
        <f t="shared" si="1"/>
        <v>100</v>
      </c>
    </row>
    <row r="119" spans="1:24" ht="14.25" customHeight="1" x14ac:dyDescent="0.25">
      <c r="A119" s="88" t="s">
        <v>363</v>
      </c>
      <c r="B119" s="89" t="s">
        <v>200</v>
      </c>
      <c r="C119" s="84" t="s">
        <v>364</v>
      </c>
      <c r="D119" s="90" t="s">
        <v>47</v>
      </c>
      <c r="E119" s="90" t="s">
        <v>47</v>
      </c>
      <c r="F119" s="90" t="s">
        <v>47</v>
      </c>
      <c r="G119" s="90" t="s">
        <v>47</v>
      </c>
      <c r="H119" s="90" t="s">
        <v>47</v>
      </c>
      <c r="I119" s="90" t="s">
        <v>47</v>
      </c>
      <c r="J119" s="90" t="s">
        <v>47</v>
      </c>
      <c r="K119" s="90" t="s">
        <v>47</v>
      </c>
      <c r="L119" s="90" t="s">
        <v>47</v>
      </c>
      <c r="M119" s="90">
        <v>529000</v>
      </c>
      <c r="N119" s="91" t="s">
        <v>47</v>
      </c>
      <c r="O119" s="91" t="s">
        <v>47</v>
      </c>
      <c r="P119" s="90" t="s">
        <v>47</v>
      </c>
      <c r="Q119" s="90" t="s">
        <v>47</v>
      </c>
      <c r="R119" s="90" t="s">
        <v>47</v>
      </c>
      <c r="S119" s="90" t="s">
        <v>47</v>
      </c>
      <c r="T119" s="90">
        <v>347510.2</v>
      </c>
      <c r="U119" s="90" t="s">
        <v>47</v>
      </c>
      <c r="V119" s="90" t="s">
        <v>47</v>
      </c>
      <c r="W119" s="80">
        <f>W120</f>
        <v>529000</v>
      </c>
      <c r="X119" s="87">
        <f t="shared" si="1"/>
        <v>100</v>
      </c>
    </row>
    <row r="120" spans="1:24" ht="16.5" customHeight="1" x14ac:dyDescent="0.25">
      <c r="A120" s="88" t="s">
        <v>217</v>
      </c>
      <c r="B120" s="89" t="s">
        <v>200</v>
      </c>
      <c r="C120" s="84" t="s">
        <v>365</v>
      </c>
      <c r="D120" s="90" t="s">
        <v>47</v>
      </c>
      <c r="E120" s="90" t="s">
        <v>47</v>
      </c>
      <c r="F120" s="90" t="s">
        <v>47</v>
      </c>
      <c r="G120" s="90" t="s">
        <v>47</v>
      </c>
      <c r="H120" s="90" t="s">
        <v>47</v>
      </c>
      <c r="I120" s="90" t="s">
        <v>47</v>
      </c>
      <c r="J120" s="90" t="s">
        <v>47</v>
      </c>
      <c r="K120" s="90" t="s">
        <v>47</v>
      </c>
      <c r="L120" s="90" t="s">
        <v>47</v>
      </c>
      <c r="M120" s="90">
        <v>529000</v>
      </c>
      <c r="N120" s="91" t="s">
        <v>47</v>
      </c>
      <c r="O120" s="91" t="s">
        <v>47</v>
      </c>
      <c r="P120" s="90" t="s">
        <v>47</v>
      </c>
      <c r="Q120" s="90" t="s">
        <v>47</v>
      </c>
      <c r="R120" s="90" t="s">
        <v>47</v>
      </c>
      <c r="S120" s="90" t="s">
        <v>47</v>
      </c>
      <c r="T120" s="90">
        <v>347510.2</v>
      </c>
      <c r="U120" s="90" t="s">
        <v>47</v>
      </c>
      <c r="V120" s="90" t="s">
        <v>47</v>
      </c>
      <c r="W120" s="80">
        <f>W121</f>
        <v>529000</v>
      </c>
      <c r="X120" s="87">
        <f t="shared" si="1"/>
        <v>100</v>
      </c>
    </row>
    <row r="121" spans="1:24" ht="13.5" customHeight="1" x14ac:dyDescent="0.25">
      <c r="A121" s="88" t="s">
        <v>167</v>
      </c>
      <c r="B121" s="89" t="s">
        <v>200</v>
      </c>
      <c r="C121" s="84" t="s">
        <v>366</v>
      </c>
      <c r="D121" s="90" t="s">
        <v>47</v>
      </c>
      <c r="E121" s="90" t="s">
        <v>47</v>
      </c>
      <c r="F121" s="90" t="s">
        <v>47</v>
      </c>
      <c r="G121" s="90" t="s">
        <v>47</v>
      </c>
      <c r="H121" s="90" t="s">
        <v>47</v>
      </c>
      <c r="I121" s="90" t="s">
        <v>47</v>
      </c>
      <c r="J121" s="90" t="s">
        <v>47</v>
      </c>
      <c r="K121" s="90" t="s">
        <v>47</v>
      </c>
      <c r="L121" s="90" t="s">
        <v>47</v>
      </c>
      <c r="M121" s="90">
        <v>529000</v>
      </c>
      <c r="N121" s="91" t="s">
        <v>47</v>
      </c>
      <c r="O121" s="91" t="s">
        <v>47</v>
      </c>
      <c r="P121" s="90" t="s">
        <v>47</v>
      </c>
      <c r="Q121" s="90" t="s">
        <v>47</v>
      </c>
      <c r="R121" s="90" t="s">
        <v>47</v>
      </c>
      <c r="S121" s="90" t="s">
        <v>47</v>
      </c>
      <c r="T121" s="90">
        <v>347510.2</v>
      </c>
      <c r="U121" s="90" t="s">
        <v>47</v>
      </c>
      <c r="V121" s="90" t="s">
        <v>47</v>
      </c>
      <c r="W121" s="80">
        <v>529000</v>
      </c>
      <c r="X121" s="87">
        <f t="shared" si="1"/>
        <v>100</v>
      </c>
    </row>
    <row r="122" spans="1:24" ht="21.75" customHeight="1" x14ac:dyDescent="0.25">
      <c r="A122" s="88" t="s">
        <v>367</v>
      </c>
      <c r="B122" s="89" t="s">
        <v>200</v>
      </c>
      <c r="C122" s="84" t="s">
        <v>368</v>
      </c>
      <c r="D122" s="90" t="s">
        <v>47</v>
      </c>
      <c r="E122" s="90" t="s">
        <v>47</v>
      </c>
      <c r="F122" s="90" t="s">
        <v>47</v>
      </c>
      <c r="G122" s="90" t="s">
        <v>47</v>
      </c>
      <c r="H122" s="90" t="s">
        <v>47</v>
      </c>
      <c r="I122" s="90" t="s">
        <v>47</v>
      </c>
      <c r="J122" s="90" t="s">
        <v>47</v>
      </c>
      <c r="K122" s="90" t="s">
        <v>47</v>
      </c>
      <c r="L122" s="90" t="s">
        <v>47</v>
      </c>
      <c r="M122" s="90">
        <v>250000</v>
      </c>
      <c r="N122" s="91" t="s">
        <v>47</v>
      </c>
      <c r="O122" s="91" t="s">
        <v>47</v>
      </c>
      <c r="P122" s="90" t="s">
        <v>47</v>
      </c>
      <c r="Q122" s="90" t="s">
        <v>47</v>
      </c>
      <c r="R122" s="90" t="s">
        <v>47</v>
      </c>
      <c r="S122" s="90" t="s">
        <v>47</v>
      </c>
      <c r="T122" s="90">
        <v>114818.26</v>
      </c>
      <c r="U122" s="90" t="s">
        <v>47</v>
      </c>
      <c r="V122" s="90" t="s">
        <v>47</v>
      </c>
      <c r="W122" s="80">
        <f>W123</f>
        <v>150000</v>
      </c>
      <c r="X122" s="87">
        <f t="shared" si="1"/>
        <v>60</v>
      </c>
    </row>
    <row r="123" spans="1:24" ht="21.75" customHeight="1" x14ac:dyDescent="0.25">
      <c r="A123" s="88" t="s">
        <v>369</v>
      </c>
      <c r="B123" s="89" t="s">
        <v>200</v>
      </c>
      <c r="C123" s="84" t="s">
        <v>370</v>
      </c>
      <c r="D123" s="90" t="s">
        <v>47</v>
      </c>
      <c r="E123" s="90" t="s">
        <v>47</v>
      </c>
      <c r="F123" s="90" t="s">
        <v>47</v>
      </c>
      <c r="G123" s="90" t="s">
        <v>47</v>
      </c>
      <c r="H123" s="90" t="s">
        <v>47</v>
      </c>
      <c r="I123" s="90" t="s">
        <v>47</v>
      </c>
      <c r="J123" s="90" t="s">
        <v>47</v>
      </c>
      <c r="K123" s="90" t="s">
        <v>47</v>
      </c>
      <c r="L123" s="90" t="s">
        <v>47</v>
      </c>
      <c r="M123" s="90">
        <v>250000</v>
      </c>
      <c r="N123" s="91" t="s">
        <v>47</v>
      </c>
      <c r="O123" s="91" t="s">
        <v>47</v>
      </c>
      <c r="P123" s="90" t="s">
        <v>47</v>
      </c>
      <c r="Q123" s="90" t="s">
        <v>47</v>
      </c>
      <c r="R123" s="90" t="s">
        <v>47</v>
      </c>
      <c r="S123" s="90" t="s">
        <v>47</v>
      </c>
      <c r="T123" s="90">
        <v>114818.26</v>
      </c>
      <c r="U123" s="90" t="s">
        <v>47</v>
      </c>
      <c r="V123" s="90" t="s">
        <v>47</v>
      </c>
      <c r="W123" s="80">
        <f>W124</f>
        <v>150000</v>
      </c>
      <c r="X123" s="87">
        <f t="shared" si="1"/>
        <v>60</v>
      </c>
    </row>
    <row r="124" spans="1:24" ht="19.5" customHeight="1" x14ac:dyDescent="0.25">
      <c r="A124" s="88" t="s">
        <v>371</v>
      </c>
      <c r="B124" s="89" t="s">
        <v>200</v>
      </c>
      <c r="C124" s="84" t="s">
        <v>372</v>
      </c>
      <c r="D124" s="90" t="s">
        <v>47</v>
      </c>
      <c r="E124" s="90" t="s">
        <v>47</v>
      </c>
      <c r="F124" s="90" t="s">
        <v>47</v>
      </c>
      <c r="G124" s="90" t="s">
        <v>47</v>
      </c>
      <c r="H124" s="90" t="s">
        <v>47</v>
      </c>
      <c r="I124" s="90" t="s">
        <v>47</v>
      </c>
      <c r="J124" s="90" t="s">
        <v>47</v>
      </c>
      <c r="K124" s="90" t="s">
        <v>47</v>
      </c>
      <c r="L124" s="90" t="s">
        <v>47</v>
      </c>
      <c r="M124" s="90">
        <v>250000</v>
      </c>
      <c r="N124" s="91" t="s">
        <v>47</v>
      </c>
      <c r="O124" s="91" t="s">
        <v>47</v>
      </c>
      <c r="P124" s="90" t="s">
        <v>47</v>
      </c>
      <c r="Q124" s="90" t="s">
        <v>47</v>
      </c>
      <c r="R124" s="90" t="s">
        <v>47</v>
      </c>
      <c r="S124" s="90" t="s">
        <v>47</v>
      </c>
      <c r="T124" s="90">
        <v>114818.26</v>
      </c>
      <c r="U124" s="90" t="s">
        <v>47</v>
      </c>
      <c r="V124" s="90" t="s">
        <v>47</v>
      </c>
      <c r="W124" s="80">
        <f>W125</f>
        <v>150000</v>
      </c>
      <c r="X124" s="87">
        <f t="shared" si="1"/>
        <v>60</v>
      </c>
    </row>
    <row r="125" spans="1:24" ht="21.75" customHeight="1" x14ac:dyDescent="0.25">
      <c r="A125" s="88" t="s">
        <v>373</v>
      </c>
      <c r="B125" s="89" t="s">
        <v>200</v>
      </c>
      <c r="C125" s="84" t="s">
        <v>374</v>
      </c>
      <c r="D125" s="90" t="s">
        <v>47</v>
      </c>
      <c r="E125" s="90" t="s">
        <v>47</v>
      </c>
      <c r="F125" s="90" t="s">
        <v>47</v>
      </c>
      <c r="G125" s="90" t="s">
        <v>47</v>
      </c>
      <c r="H125" s="90" t="s">
        <v>47</v>
      </c>
      <c r="I125" s="90" t="s">
        <v>47</v>
      </c>
      <c r="J125" s="90" t="s">
        <v>47</v>
      </c>
      <c r="K125" s="90" t="s">
        <v>47</v>
      </c>
      <c r="L125" s="90" t="s">
        <v>47</v>
      </c>
      <c r="M125" s="90">
        <v>250000</v>
      </c>
      <c r="N125" s="91" t="s">
        <v>47</v>
      </c>
      <c r="O125" s="91" t="s">
        <v>47</v>
      </c>
      <c r="P125" s="90" t="s">
        <v>47</v>
      </c>
      <c r="Q125" s="90" t="s">
        <v>47</v>
      </c>
      <c r="R125" s="90" t="s">
        <v>47</v>
      </c>
      <c r="S125" s="90" t="s">
        <v>47</v>
      </c>
      <c r="T125" s="90">
        <v>114818.26</v>
      </c>
      <c r="U125" s="90" t="s">
        <v>47</v>
      </c>
      <c r="V125" s="90" t="s">
        <v>47</v>
      </c>
      <c r="W125" s="80">
        <v>150000</v>
      </c>
      <c r="X125" s="87">
        <f t="shared" si="1"/>
        <v>60</v>
      </c>
    </row>
    <row r="126" spans="1:24" ht="12.95" customHeight="1" thickBot="1" x14ac:dyDescent="0.3">
      <c r="A126" s="63"/>
      <c r="B126" s="64"/>
      <c r="C126" s="64"/>
      <c r="D126" s="64"/>
      <c r="E126" s="64"/>
      <c r="F126" s="64"/>
      <c r="G126" s="64"/>
      <c r="H126" s="64"/>
      <c r="I126" s="64"/>
      <c r="J126" s="64"/>
      <c r="K126" s="64"/>
      <c r="L126" s="64"/>
      <c r="M126" s="64"/>
      <c r="N126" s="64"/>
      <c r="O126" s="64"/>
      <c r="P126" s="64"/>
      <c r="Q126" s="64"/>
      <c r="R126" s="64"/>
      <c r="S126" s="64"/>
      <c r="T126" s="93"/>
      <c r="U126" s="93"/>
      <c r="V126" s="93"/>
      <c r="W126" s="4"/>
      <c r="X126" s="22"/>
    </row>
    <row r="127" spans="1:24" ht="23.25" customHeight="1" thickBot="1" x14ac:dyDescent="0.3">
      <c r="A127" s="13" t="s">
        <v>375</v>
      </c>
      <c r="B127" s="14">
        <v>450</v>
      </c>
      <c r="C127" s="15" t="s">
        <v>46</v>
      </c>
      <c r="D127" s="16" t="s">
        <v>47</v>
      </c>
      <c r="E127" s="16" t="s">
        <v>47</v>
      </c>
      <c r="F127" s="16" t="s">
        <v>47</v>
      </c>
      <c r="G127" s="16" t="s">
        <v>47</v>
      </c>
      <c r="H127" s="16" t="s">
        <v>47</v>
      </c>
      <c r="I127" s="16" t="s">
        <v>47</v>
      </c>
      <c r="J127" s="16" t="s">
        <v>47</v>
      </c>
      <c r="K127" s="16" t="s">
        <v>47</v>
      </c>
      <c r="L127" s="16" t="s">
        <v>47</v>
      </c>
      <c r="M127" s="16">
        <v>18090282.390000001</v>
      </c>
      <c r="N127" s="17" t="s">
        <v>47</v>
      </c>
      <c r="O127" s="17" t="s">
        <v>47</v>
      </c>
      <c r="P127" s="16" t="s">
        <v>47</v>
      </c>
      <c r="Q127" s="16" t="s">
        <v>47</v>
      </c>
      <c r="R127" s="16" t="s">
        <v>47</v>
      </c>
      <c r="S127" s="92" t="s">
        <v>47</v>
      </c>
      <c r="T127" s="94">
        <v>3658595.02</v>
      </c>
      <c r="U127" s="94" t="s">
        <v>47</v>
      </c>
      <c r="V127" s="95" t="s">
        <v>47</v>
      </c>
      <c r="W127" s="59">
        <f>Доходы!AA6-Расходы!W7</f>
        <v>2999999.9999966621</v>
      </c>
      <c r="X127" s="135">
        <f>W127*100/M127</f>
        <v>16.583489054073645</v>
      </c>
    </row>
    <row r="128" spans="1:24" ht="12.95" customHeight="1" x14ac:dyDescent="0.25">
      <c r="A128" s="3"/>
      <c r="B128" s="18"/>
      <c r="C128" s="18"/>
      <c r="D128" s="9" t="s">
        <v>193</v>
      </c>
      <c r="E128" s="9" t="s">
        <v>193</v>
      </c>
      <c r="F128" s="9" t="s">
        <v>193</v>
      </c>
      <c r="G128" s="9" t="s">
        <v>193</v>
      </c>
      <c r="H128" s="9" t="s">
        <v>193</v>
      </c>
      <c r="I128" s="9" t="s">
        <v>193</v>
      </c>
      <c r="J128" s="9" t="s">
        <v>193</v>
      </c>
      <c r="K128" s="9" t="s">
        <v>193</v>
      </c>
      <c r="L128" s="9" t="s">
        <v>193</v>
      </c>
      <c r="M128" s="9"/>
      <c r="N128" s="9" t="s">
        <v>193</v>
      </c>
      <c r="O128" s="9" t="s">
        <v>193</v>
      </c>
      <c r="P128" s="9" t="s">
        <v>193</v>
      </c>
      <c r="Q128" s="9" t="s">
        <v>193</v>
      </c>
      <c r="R128" s="9" t="s">
        <v>193</v>
      </c>
      <c r="S128" s="9" t="s">
        <v>193</v>
      </c>
      <c r="T128" s="25"/>
      <c r="U128" s="25" t="s">
        <v>193</v>
      </c>
      <c r="V128" s="25" t="s">
        <v>193</v>
      </c>
      <c r="W128" s="4"/>
      <c r="X128" s="22"/>
    </row>
    <row r="129" spans="1:23" ht="12.95" customHeight="1" x14ac:dyDescent="0.25">
      <c r="A129" s="6"/>
      <c r="B129" s="6"/>
      <c r="C129" s="6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3"/>
      <c r="V129" s="4"/>
      <c r="W129" s="4"/>
    </row>
  </sheetData>
  <mergeCells count="9">
    <mergeCell ref="W4:W5"/>
    <mergeCell ref="X4:X5"/>
    <mergeCell ref="N2:O2"/>
    <mergeCell ref="U2:V2"/>
    <mergeCell ref="A4:A5"/>
    <mergeCell ref="B4:B5"/>
    <mergeCell ref="C4:C5"/>
    <mergeCell ref="M4:M5"/>
    <mergeCell ref="T4:T5"/>
  </mergeCells>
  <pageMargins left="0.78740157480314965" right="0.59055118110236227" top="0.59055118110236227" bottom="0.39370078740157483" header="0" footer="0"/>
  <pageSetup paperSize="9" scale="75" fitToWidth="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9"/>
  <sheetViews>
    <sheetView zoomScaleNormal="100" zoomScaleSheetLayoutView="100" workbookViewId="0">
      <selection activeCell="AG13" sqref="AG13"/>
    </sheetView>
  </sheetViews>
  <sheetFormatPr defaultRowHeight="15" x14ac:dyDescent="0.25"/>
  <cols>
    <col min="1" max="1" width="41.5703125" style="1" customWidth="1"/>
    <col min="2" max="2" width="5" style="1" customWidth="1"/>
    <col min="3" max="3" width="19" style="1" customWidth="1"/>
    <col min="4" max="12" width="9.140625" style="1" hidden="1" customWidth="1"/>
    <col min="13" max="13" width="14" style="1" customWidth="1"/>
    <col min="14" max="23" width="9.140625" style="1" hidden="1" customWidth="1"/>
    <col min="24" max="24" width="13.5703125" style="1" customWidth="1"/>
    <col min="25" max="26" width="9.140625" style="1" hidden="1"/>
    <col min="27" max="27" width="13.140625" style="1" customWidth="1"/>
    <col min="28" max="28" width="7.85546875" style="1" customWidth="1"/>
    <col min="29" max="16384" width="9.140625" style="1"/>
  </cols>
  <sheetData>
    <row r="1" spans="1:28" ht="10.5" customHeight="1" x14ac:dyDescent="0.25">
      <c r="A1" s="11"/>
      <c r="B1" s="19"/>
      <c r="C1" s="12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3"/>
      <c r="Q1" s="3"/>
      <c r="R1" s="3"/>
      <c r="S1" s="3"/>
      <c r="T1" s="3"/>
      <c r="U1" s="3"/>
      <c r="V1" s="3"/>
      <c r="W1" s="3"/>
      <c r="X1" s="3"/>
      <c r="Y1" s="3"/>
      <c r="Z1" s="4"/>
      <c r="AA1" s="4"/>
    </row>
    <row r="2" spans="1:28" ht="14.1" customHeight="1" x14ac:dyDescent="0.25">
      <c r="A2" s="131" t="s">
        <v>376</v>
      </c>
      <c r="B2" s="132"/>
      <c r="C2" s="132"/>
      <c r="D2" s="7"/>
      <c r="E2" s="7"/>
      <c r="F2" s="7"/>
      <c r="G2" s="7"/>
      <c r="H2" s="7"/>
      <c r="I2" s="7"/>
      <c r="J2" s="7"/>
      <c r="K2" s="7"/>
      <c r="L2" s="7"/>
      <c r="M2" s="7"/>
      <c r="N2" s="121" t="s">
        <v>377</v>
      </c>
      <c r="O2" s="122"/>
      <c r="P2" s="3"/>
      <c r="Q2" s="3"/>
      <c r="R2" s="3"/>
      <c r="S2" s="3"/>
      <c r="T2" s="3"/>
      <c r="U2" s="3"/>
      <c r="V2" s="3"/>
      <c r="W2" s="3"/>
      <c r="X2" s="3"/>
      <c r="Y2" s="121" t="s">
        <v>378</v>
      </c>
      <c r="Z2" s="122"/>
      <c r="AA2" s="4"/>
    </row>
    <row r="3" spans="1:28" ht="14.1" customHeight="1" x14ac:dyDescent="0.25">
      <c r="A3" s="97"/>
      <c r="B3" s="98"/>
      <c r="C3" s="99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3"/>
      <c r="Q3" s="3"/>
      <c r="R3" s="3"/>
      <c r="S3" s="3"/>
      <c r="T3" s="3"/>
      <c r="U3" s="3"/>
      <c r="V3" s="3"/>
      <c r="W3" s="3"/>
      <c r="X3" s="3"/>
      <c r="Y3" s="3"/>
      <c r="Z3" s="4"/>
      <c r="AA3" s="4"/>
      <c r="AB3" s="22"/>
    </row>
    <row r="4" spans="1:28" ht="11.45" customHeight="1" x14ac:dyDescent="0.25">
      <c r="A4" s="133" t="s">
        <v>5</v>
      </c>
      <c r="B4" s="133" t="s">
        <v>3</v>
      </c>
      <c r="C4" s="133" t="s">
        <v>379</v>
      </c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23"/>
      <c r="P4" s="130"/>
      <c r="Q4" s="130"/>
      <c r="R4" s="130"/>
      <c r="S4" s="130"/>
      <c r="T4" s="130"/>
      <c r="U4" s="130"/>
      <c r="V4" s="130"/>
      <c r="W4" s="130"/>
      <c r="X4" s="130"/>
      <c r="Y4" s="130"/>
      <c r="Z4" s="130"/>
      <c r="AA4" s="130"/>
      <c r="AB4" s="130"/>
    </row>
    <row r="5" spans="1:28" ht="48.75" customHeight="1" x14ac:dyDescent="0.25">
      <c r="A5" s="134"/>
      <c r="B5" s="134"/>
      <c r="C5" s="134"/>
      <c r="D5" s="58" t="s">
        <v>6</v>
      </c>
      <c r="E5" s="58" t="s">
        <v>7</v>
      </c>
      <c r="F5" s="58" t="s">
        <v>8</v>
      </c>
      <c r="G5" s="58" t="s">
        <v>9</v>
      </c>
      <c r="H5" s="58" t="s">
        <v>10</v>
      </c>
      <c r="I5" s="58" t="s">
        <v>11</v>
      </c>
      <c r="J5" s="58" t="s">
        <v>12</v>
      </c>
      <c r="K5" s="58" t="s">
        <v>13</v>
      </c>
      <c r="L5" s="58" t="s">
        <v>14</v>
      </c>
      <c r="M5" s="58" t="s">
        <v>422</v>
      </c>
      <c r="N5" s="58" t="s">
        <v>15</v>
      </c>
      <c r="O5" s="58" t="s">
        <v>16</v>
      </c>
      <c r="P5" s="103" t="s">
        <v>7</v>
      </c>
      <c r="Q5" s="103" t="s">
        <v>8</v>
      </c>
      <c r="R5" s="103" t="s">
        <v>9</v>
      </c>
      <c r="S5" s="103" t="s">
        <v>10</v>
      </c>
      <c r="T5" s="103" t="s">
        <v>11</v>
      </c>
      <c r="U5" s="103" t="s">
        <v>12</v>
      </c>
      <c r="V5" s="103" t="s">
        <v>13</v>
      </c>
      <c r="W5" s="103" t="s">
        <v>14</v>
      </c>
      <c r="X5" s="103" t="s">
        <v>423</v>
      </c>
      <c r="Y5" s="103" t="s">
        <v>15</v>
      </c>
      <c r="Z5" s="103" t="s">
        <v>16</v>
      </c>
      <c r="AA5" s="24" t="s">
        <v>424</v>
      </c>
      <c r="AB5" s="96" t="s">
        <v>421</v>
      </c>
    </row>
    <row r="6" spans="1:28" ht="11.45" customHeight="1" x14ac:dyDescent="0.25">
      <c r="A6" s="58" t="s">
        <v>19</v>
      </c>
      <c r="B6" s="58" t="s">
        <v>20</v>
      </c>
      <c r="C6" s="58" t="s">
        <v>21</v>
      </c>
      <c r="D6" s="104" t="s">
        <v>23</v>
      </c>
      <c r="E6" s="104" t="s">
        <v>24</v>
      </c>
      <c r="F6" s="104" t="s">
        <v>25</v>
      </c>
      <c r="G6" s="104" t="s">
        <v>26</v>
      </c>
      <c r="H6" s="104" t="s">
        <v>27</v>
      </c>
      <c r="I6" s="104" t="s">
        <v>28</v>
      </c>
      <c r="J6" s="104" t="s">
        <v>29</v>
      </c>
      <c r="K6" s="104" t="s">
        <v>30</v>
      </c>
      <c r="L6" s="104" t="s">
        <v>31</v>
      </c>
      <c r="M6" s="67" t="s">
        <v>22</v>
      </c>
      <c r="N6" s="104" t="s">
        <v>32</v>
      </c>
      <c r="O6" s="104" t="s">
        <v>33</v>
      </c>
      <c r="P6" s="104" t="s">
        <v>34</v>
      </c>
      <c r="Q6" s="104" t="s">
        <v>35</v>
      </c>
      <c r="R6" s="104" t="s">
        <v>36</v>
      </c>
      <c r="S6" s="104" t="s">
        <v>37</v>
      </c>
      <c r="T6" s="104" t="s">
        <v>38</v>
      </c>
      <c r="U6" s="104" t="s">
        <v>39</v>
      </c>
      <c r="V6" s="104" t="s">
        <v>40</v>
      </c>
      <c r="W6" s="104" t="s">
        <v>41</v>
      </c>
      <c r="X6" s="67" t="s">
        <v>23</v>
      </c>
      <c r="Y6" s="104" t="s">
        <v>42</v>
      </c>
      <c r="Z6" s="104" t="s">
        <v>43</v>
      </c>
      <c r="AA6" s="24">
        <v>6</v>
      </c>
      <c r="AB6" s="96">
        <v>7</v>
      </c>
    </row>
    <row r="7" spans="1:28" ht="38.25" customHeight="1" x14ac:dyDescent="0.25">
      <c r="A7" s="105" t="s">
        <v>380</v>
      </c>
      <c r="B7" s="26" t="s">
        <v>381</v>
      </c>
      <c r="C7" s="27" t="s">
        <v>46</v>
      </c>
      <c r="D7" s="28" t="s">
        <v>47</v>
      </c>
      <c r="E7" s="28" t="s">
        <v>47</v>
      </c>
      <c r="F7" s="28" t="s">
        <v>47</v>
      </c>
      <c r="G7" s="28" t="s">
        <v>47</v>
      </c>
      <c r="H7" s="28" t="s">
        <v>47</v>
      </c>
      <c r="I7" s="28" t="s">
        <v>47</v>
      </c>
      <c r="J7" s="28" t="s">
        <v>47</v>
      </c>
      <c r="K7" s="28" t="s">
        <v>47</v>
      </c>
      <c r="L7" s="28" t="s">
        <v>47</v>
      </c>
      <c r="M7" s="28">
        <v>-18090282.390000001</v>
      </c>
      <c r="N7" s="28" t="s">
        <v>47</v>
      </c>
      <c r="O7" s="29" t="s">
        <v>47</v>
      </c>
      <c r="P7" s="28" t="s">
        <v>47</v>
      </c>
      <c r="Q7" s="28" t="s">
        <v>47</v>
      </c>
      <c r="R7" s="28" t="s">
        <v>47</v>
      </c>
      <c r="S7" s="28" t="s">
        <v>47</v>
      </c>
      <c r="T7" s="28" t="s">
        <v>47</v>
      </c>
      <c r="U7" s="28" t="s">
        <v>47</v>
      </c>
      <c r="V7" s="28" t="s">
        <v>47</v>
      </c>
      <c r="W7" s="28" t="s">
        <v>47</v>
      </c>
      <c r="X7" s="28">
        <v>-3658595.02</v>
      </c>
      <c r="Y7" s="28" t="s">
        <v>47</v>
      </c>
      <c r="Z7" s="29" t="s">
        <v>47</v>
      </c>
      <c r="AA7" s="118">
        <f>AA9+AA16</f>
        <v>-2999999.9999966621</v>
      </c>
      <c r="AB7" s="30">
        <f>AA7*100/M7</f>
        <v>16.583489054073645</v>
      </c>
    </row>
    <row r="8" spans="1:28" ht="19.5" customHeight="1" x14ac:dyDescent="0.25">
      <c r="A8" s="106" t="s">
        <v>382</v>
      </c>
      <c r="B8" s="31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107"/>
      <c r="P8" s="108"/>
      <c r="Q8" s="108"/>
      <c r="R8" s="108"/>
      <c r="S8" s="108"/>
      <c r="T8" s="108"/>
      <c r="U8" s="108"/>
      <c r="V8" s="108"/>
      <c r="W8" s="108"/>
      <c r="X8" s="108"/>
      <c r="Y8" s="108"/>
      <c r="Z8" s="109"/>
      <c r="AA8" s="23"/>
      <c r="AB8" s="30"/>
    </row>
    <row r="9" spans="1:28" ht="24.75" customHeight="1" x14ac:dyDescent="0.25">
      <c r="A9" s="110" t="s">
        <v>383</v>
      </c>
      <c r="B9" s="111" t="s">
        <v>384</v>
      </c>
      <c r="C9" s="112" t="s">
        <v>46</v>
      </c>
      <c r="D9" s="113" t="s">
        <v>47</v>
      </c>
      <c r="E9" s="113" t="s">
        <v>47</v>
      </c>
      <c r="F9" s="113" t="s">
        <v>47</v>
      </c>
      <c r="G9" s="113" t="s">
        <v>47</v>
      </c>
      <c r="H9" s="113" t="s">
        <v>47</v>
      </c>
      <c r="I9" s="113" t="s">
        <v>47</v>
      </c>
      <c r="J9" s="113" t="s">
        <v>47</v>
      </c>
      <c r="K9" s="113" t="s">
        <v>47</v>
      </c>
      <c r="L9" s="113" t="s">
        <v>47</v>
      </c>
      <c r="M9" s="113">
        <v>-3000000</v>
      </c>
      <c r="N9" s="113" t="s">
        <v>47</v>
      </c>
      <c r="O9" s="114" t="s">
        <v>47</v>
      </c>
      <c r="P9" s="113" t="s">
        <v>47</v>
      </c>
      <c r="Q9" s="113" t="s">
        <v>47</v>
      </c>
      <c r="R9" s="113" t="s">
        <v>47</v>
      </c>
      <c r="S9" s="113" t="s">
        <v>47</v>
      </c>
      <c r="T9" s="113" t="s">
        <v>47</v>
      </c>
      <c r="U9" s="113" t="s">
        <v>47</v>
      </c>
      <c r="V9" s="113" t="s">
        <v>47</v>
      </c>
      <c r="W9" s="113" t="s">
        <v>47</v>
      </c>
      <c r="X9" s="113">
        <v>-2700000</v>
      </c>
      <c r="Y9" s="113" t="s">
        <v>47</v>
      </c>
      <c r="Z9" s="114" t="s">
        <v>47</v>
      </c>
      <c r="AA9" s="113">
        <v>-3000000</v>
      </c>
      <c r="AB9" s="30">
        <f t="shared" ref="AB9:AB27" si="0">AA9*100/M9</f>
        <v>100</v>
      </c>
    </row>
    <row r="10" spans="1:28" ht="12.95" customHeight="1" x14ac:dyDescent="0.25">
      <c r="A10" s="115" t="s">
        <v>385</v>
      </c>
      <c r="B10" s="31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107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107"/>
      <c r="AA10" s="32"/>
      <c r="AB10" s="30"/>
    </row>
    <row r="11" spans="1:28" ht="45.75" x14ac:dyDescent="0.25">
      <c r="A11" s="33" t="s">
        <v>386</v>
      </c>
      <c r="B11" s="116" t="s">
        <v>384</v>
      </c>
      <c r="C11" s="112" t="s">
        <v>387</v>
      </c>
      <c r="D11" s="113" t="s">
        <v>47</v>
      </c>
      <c r="E11" s="113" t="s">
        <v>47</v>
      </c>
      <c r="F11" s="113" t="s">
        <v>47</v>
      </c>
      <c r="G11" s="113" t="s">
        <v>47</v>
      </c>
      <c r="H11" s="113" t="s">
        <v>47</v>
      </c>
      <c r="I11" s="113" t="s">
        <v>47</v>
      </c>
      <c r="J11" s="113" t="s">
        <v>47</v>
      </c>
      <c r="K11" s="113" t="s">
        <v>47</v>
      </c>
      <c r="L11" s="113" t="s">
        <v>47</v>
      </c>
      <c r="M11" s="113">
        <v>-3000000</v>
      </c>
      <c r="N11" s="113" t="s">
        <v>47</v>
      </c>
      <c r="O11" s="114" t="s">
        <v>47</v>
      </c>
      <c r="P11" s="113" t="s">
        <v>47</v>
      </c>
      <c r="Q11" s="113" t="s">
        <v>47</v>
      </c>
      <c r="R11" s="113" t="s">
        <v>47</v>
      </c>
      <c r="S11" s="113" t="s">
        <v>47</v>
      </c>
      <c r="T11" s="113" t="s">
        <v>47</v>
      </c>
      <c r="U11" s="113" t="s">
        <v>47</v>
      </c>
      <c r="V11" s="113" t="s">
        <v>47</v>
      </c>
      <c r="W11" s="113" t="s">
        <v>47</v>
      </c>
      <c r="X11" s="113">
        <v>-2700000</v>
      </c>
      <c r="Y11" s="113" t="s">
        <v>47</v>
      </c>
      <c r="Z11" s="114" t="s">
        <v>47</v>
      </c>
      <c r="AA11" s="113">
        <v>-3000000</v>
      </c>
      <c r="AB11" s="30">
        <f t="shared" si="0"/>
        <v>100</v>
      </c>
    </row>
    <row r="12" spans="1:28" ht="45.75" x14ac:dyDescent="0.25">
      <c r="A12" s="33" t="s">
        <v>388</v>
      </c>
      <c r="B12" s="116" t="s">
        <v>384</v>
      </c>
      <c r="C12" s="112" t="s">
        <v>389</v>
      </c>
      <c r="D12" s="113" t="s">
        <v>47</v>
      </c>
      <c r="E12" s="113" t="s">
        <v>47</v>
      </c>
      <c r="F12" s="113" t="s">
        <v>47</v>
      </c>
      <c r="G12" s="113" t="s">
        <v>47</v>
      </c>
      <c r="H12" s="113" t="s">
        <v>47</v>
      </c>
      <c r="I12" s="113" t="s">
        <v>47</v>
      </c>
      <c r="J12" s="113" t="s">
        <v>47</v>
      </c>
      <c r="K12" s="113" t="s">
        <v>47</v>
      </c>
      <c r="L12" s="113" t="s">
        <v>47</v>
      </c>
      <c r="M12" s="113">
        <v>-3000000</v>
      </c>
      <c r="N12" s="113" t="s">
        <v>47</v>
      </c>
      <c r="O12" s="114" t="s">
        <v>47</v>
      </c>
      <c r="P12" s="113" t="s">
        <v>47</v>
      </c>
      <c r="Q12" s="113" t="s">
        <v>47</v>
      </c>
      <c r="R12" s="113" t="s">
        <v>47</v>
      </c>
      <c r="S12" s="113" t="s">
        <v>47</v>
      </c>
      <c r="T12" s="113" t="s">
        <v>47</v>
      </c>
      <c r="U12" s="113" t="s">
        <v>47</v>
      </c>
      <c r="V12" s="113" t="s">
        <v>47</v>
      </c>
      <c r="W12" s="113" t="s">
        <v>47</v>
      </c>
      <c r="X12" s="113">
        <v>-2700000</v>
      </c>
      <c r="Y12" s="113" t="s">
        <v>47</v>
      </c>
      <c r="Z12" s="114" t="s">
        <v>47</v>
      </c>
      <c r="AA12" s="113">
        <v>-3000000</v>
      </c>
      <c r="AB12" s="30">
        <f t="shared" si="0"/>
        <v>100</v>
      </c>
    </row>
    <row r="13" spans="1:28" ht="45.75" x14ac:dyDescent="0.25">
      <c r="A13" s="33" t="s">
        <v>390</v>
      </c>
      <c r="B13" s="116" t="s">
        <v>384</v>
      </c>
      <c r="C13" s="112" t="s">
        <v>391</v>
      </c>
      <c r="D13" s="113" t="s">
        <v>47</v>
      </c>
      <c r="E13" s="113" t="s">
        <v>47</v>
      </c>
      <c r="F13" s="113" t="s">
        <v>47</v>
      </c>
      <c r="G13" s="113" t="s">
        <v>47</v>
      </c>
      <c r="H13" s="113" t="s">
        <v>47</v>
      </c>
      <c r="I13" s="113" t="s">
        <v>47</v>
      </c>
      <c r="J13" s="113" t="s">
        <v>47</v>
      </c>
      <c r="K13" s="113" t="s">
        <v>47</v>
      </c>
      <c r="L13" s="113" t="s">
        <v>47</v>
      </c>
      <c r="M13" s="113">
        <v>-3000000</v>
      </c>
      <c r="N13" s="113" t="s">
        <v>47</v>
      </c>
      <c r="O13" s="114" t="s">
        <v>47</v>
      </c>
      <c r="P13" s="113" t="s">
        <v>47</v>
      </c>
      <c r="Q13" s="113" t="s">
        <v>47</v>
      </c>
      <c r="R13" s="113" t="s">
        <v>47</v>
      </c>
      <c r="S13" s="113" t="s">
        <v>47</v>
      </c>
      <c r="T13" s="113" t="s">
        <v>47</v>
      </c>
      <c r="U13" s="113" t="s">
        <v>47</v>
      </c>
      <c r="V13" s="113" t="s">
        <v>47</v>
      </c>
      <c r="W13" s="113" t="s">
        <v>47</v>
      </c>
      <c r="X13" s="113">
        <v>-2700000</v>
      </c>
      <c r="Y13" s="113" t="s">
        <v>47</v>
      </c>
      <c r="Z13" s="114" t="s">
        <v>47</v>
      </c>
      <c r="AA13" s="113">
        <v>-3000000</v>
      </c>
      <c r="AB13" s="30">
        <f t="shared" si="0"/>
        <v>100</v>
      </c>
    </row>
    <row r="14" spans="1:28" ht="24.75" customHeight="1" x14ac:dyDescent="0.25">
      <c r="A14" s="110" t="s">
        <v>392</v>
      </c>
      <c r="B14" s="111" t="s">
        <v>393</v>
      </c>
      <c r="C14" s="112" t="s">
        <v>46</v>
      </c>
      <c r="D14" s="113" t="s">
        <v>47</v>
      </c>
      <c r="E14" s="113" t="s">
        <v>47</v>
      </c>
      <c r="F14" s="113" t="s">
        <v>47</v>
      </c>
      <c r="G14" s="113" t="s">
        <v>47</v>
      </c>
      <c r="H14" s="113" t="s">
        <v>47</v>
      </c>
      <c r="I14" s="113" t="s">
        <v>47</v>
      </c>
      <c r="J14" s="113" t="s">
        <v>47</v>
      </c>
      <c r="K14" s="113" t="s">
        <v>47</v>
      </c>
      <c r="L14" s="113" t="s">
        <v>47</v>
      </c>
      <c r="M14" s="113" t="s">
        <v>47</v>
      </c>
      <c r="N14" s="113" t="s">
        <v>47</v>
      </c>
      <c r="O14" s="114" t="s">
        <v>47</v>
      </c>
      <c r="P14" s="113" t="s">
        <v>47</v>
      </c>
      <c r="Q14" s="113" t="s">
        <v>47</v>
      </c>
      <c r="R14" s="113" t="s">
        <v>47</v>
      </c>
      <c r="S14" s="113" t="s">
        <v>47</v>
      </c>
      <c r="T14" s="113" t="s">
        <v>47</v>
      </c>
      <c r="U14" s="113" t="s">
        <v>47</v>
      </c>
      <c r="V14" s="113" t="s">
        <v>47</v>
      </c>
      <c r="W14" s="113" t="s">
        <v>47</v>
      </c>
      <c r="X14" s="113" t="s">
        <v>47</v>
      </c>
      <c r="Y14" s="113" t="s">
        <v>47</v>
      </c>
      <c r="Z14" s="114" t="s">
        <v>47</v>
      </c>
      <c r="AA14" s="23"/>
      <c r="AB14" s="30"/>
    </row>
    <row r="15" spans="1:28" ht="15" customHeight="1" x14ac:dyDescent="0.25">
      <c r="A15" s="115" t="s">
        <v>385</v>
      </c>
      <c r="B15" s="31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107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107"/>
      <c r="AA15" s="23"/>
      <c r="AB15" s="30"/>
    </row>
    <row r="16" spans="1:28" ht="24.75" customHeight="1" x14ac:dyDescent="0.25">
      <c r="A16" s="110" t="s">
        <v>394</v>
      </c>
      <c r="B16" s="111" t="s">
        <v>395</v>
      </c>
      <c r="C16" s="112" t="s">
        <v>46</v>
      </c>
      <c r="D16" s="113" t="s">
        <v>47</v>
      </c>
      <c r="E16" s="113" t="s">
        <v>47</v>
      </c>
      <c r="F16" s="113" t="s">
        <v>47</v>
      </c>
      <c r="G16" s="113" t="s">
        <v>47</v>
      </c>
      <c r="H16" s="113" t="s">
        <v>47</v>
      </c>
      <c r="I16" s="113" t="s">
        <v>47</v>
      </c>
      <c r="J16" s="113" t="s">
        <v>47</v>
      </c>
      <c r="K16" s="113" t="s">
        <v>47</v>
      </c>
      <c r="L16" s="113" t="s">
        <v>47</v>
      </c>
      <c r="M16" s="113">
        <v>-15090282.390000001</v>
      </c>
      <c r="N16" s="113" t="s">
        <v>47</v>
      </c>
      <c r="O16" s="114" t="s">
        <v>47</v>
      </c>
      <c r="P16" s="113" t="s">
        <v>47</v>
      </c>
      <c r="Q16" s="113" t="s">
        <v>47</v>
      </c>
      <c r="R16" s="113" t="s">
        <v>47</v>
      </c>
      <c r="S16" s="113" t="s">
        <v>47</v>
      </c>
      <c r="T16" s="113" t="s">
        <v>47</v>
      </c>
      <c r="U16" s="113" t="s">
        <v>47</v>
      </c>
      <c r="V16" s="113" t="s">
        <v>47</v>
      </c>
      <c r="W16" s="113" t="s">
        <v>47</v>
      </c>
      <c r="X16" s="113">
        <v>-958595.02</v>
      </c>
      <c r="Y16" s="113" t="s">
        <v>47</v>
      </c>
      <c r="Z16" s="114" t="s">
        <v>47</v>
      </c>
      <c r="AA16" s="117">
        <f>AA17</f>
        <v>3.337860107421875E-6</v>
      </c>
      <c r="AB16" s="30"/>
    </row>
    <row r="17" spans="1:28" ht="45.75" x14ac:dyDescent="0.25">
      <c r="A17" s="33" t="s">
        <v>396</v>
      </c>
      <c r="B17" s="116" t="s">
        <v>395</v>
      </c>
      <c r="C17" s="112" t="s">
        <v>397</v>
      </c>
      <c r="D17" s="113" t="s">
        <v>47</v>
      </c>
      <c r="E17" s="113" t="s">
        <v>47</v>
      </c>
      <c r="F17" s="113" t="s">
        <v>47</v>
      </c>
      <c r="G17" s="113" t="s">
        <v>47</v>
      </c>
      <c r="H17" s="113" t="s">
        <v>47</v>
      </c>
      <c r="I17" s="113" t="s">
        <v>47</v>
      </c>
      <c r="J17" s="113" t="s">
        <v>47</v>
      </c>
      <c r="K17" s="113" t="s">
        <v>47</v>
      </c>
      <c r="L17" s="113" t="s">
        <v>47</v>
      </c>
      <c r="M17" s="113">
        <v>-15090282.390000001</v>
      </c>
      <c r="N17" s="113" t="s">
        <v>47</v>
      </c>
      <c r="O17" s="114" t="s">
        <v>47</v>
      </c>
      <c r="P17" s="113" t="s">
        <v>47</v>
      </c>
      <c r="Q17" s="113" t="s">
        <v>47</v>
      </c>
      <c r="R17" s="113" t="s">
        <v>47</v>
      </c>
      <c r="S17" s="113" t="s">
        <v>47</v>
      </c>
      <c r="T17" s="113" t="s">
        <v>47</v>
      </c>
      <c r="U17" s="113" t="s">
        <v>47</v>
      </c>
      <c r="V17" s="113" t="s">
        <v>47</v>
      </c>
      <c r="W17" s="113" t="s">
        <v>47</v>
      </c>
      <c r="X17" s="113">
        <v>-958595.02</v>
      </c>
      <c r="Y17" s="113" t="s">
        <v>47</v>
      </c>
      <c r="Z17" s="114" t="s">
        <v>47</v>
      </c>
      <c r="AA17" s="117">
        <f>AA18+AA23</f>
        <v>3.337860107421875E-6</v>
      </c>
      <c r="AB17" s="30"/>
    </row>
    <row r="18" spans="1:28" ht="24.75" customHeight="1" x14ac:dyDescent="0.25">
      <c r="A18" s="110" t="s">
        <v>398</v>
      </c>
      <c r="B18" s="111" t="s">
        <v>399</v>
      </c>
      <c r="C18" s="112" t="s">
        <v>46</v>
      </c>
      <c r="D18" s="113" t="s">
        <v>47</v>
      </c>
      <c r="E18" s="113" t="s">
        <v>47</v>
      </c>
      <c r="F18" s="113" t="s">
        <v>47</v>
      </c>
      <c r="G18" s="113" t="s">
        <v>47</v>
      </c>
      <c r="H18" s="113" t="s">
        <v>47</v>
      </c>
      <c r="I18" s="113" t="s">
        <v>47</v>
      </c>
      <c r="J18" s="113" t="s">
        <v>47</v>
      </c>
      <c r="K18" s="113" t="s">
        <v>47</v>
      </c>
      <c r="L18" s="113" t="s">
        <v>47</v>
      </c>
      <c r="M18" s="113">
        <v>-129227251.02</v>
      </c>
      <c r="N18" s="113" t="s">
        <v>47</v>
      </c>
      <c r="O18" s="114" t="s">
        <v>47</v>
      </c>
      <c r="P18" s="113" t="s">
        <v>47</v>
      </c>
      <c r="Q18" s="113" t="s">
        <v>47</v>
      </c>
      <c r="R18" s="113" t="s">
        <v>47</v>
      </c>
      <c r="S18" s="113" t="s">
        <v>47</v>
      </c>
      <c r="T18" s="113" t="s">
        <v>47</v>
      </c>
      <c r="U18" s="113" t="s">
        <v>47</v>
      </c>
      <c r="V18" s="113" t="s">
        <v>47</v>
      </c>
      <c r="W18" s="113" t="s">
        <v>47</v>
      </c>
      <c r="X18" s="113">
        <v>-73216334.370000005</v>
      </c>
      <c r="Y18" s="113" t="s">
        <v>47</v>
      </c>
      <c r="Z18" s="114" t="s">
        <v>47</v>
      </c>
      <c r="AA18" s="117">
        <f>AA19</f>
        <v>-107648531.98444444</v>
      </c>
      <c r="AB18" s="30">
        <f t="shared" si="0"/>
        <v>83.30172710072128</v>
      </c>
    </row>
    <row r="19" spans="1:28" ht="34.5" x14ac:dyDescent="0.25">
      <c r="A19" s="33" t="s">
        <v>400</v>
      </c>
      <c r="B19" s="116" t="s">
        <v>399</v>
      </c>
      <c r="C19" s="112" t="s">
        <v>401</v>
      </c>
      <c r="D19" s="113" t="s">
        <v>47</v>
      </c>
      <c r="E19" s="113" t="s">
        <v>47</v>
      </c>
      <c r="F19" s="113" t="s">
        <v>47</v>
      </c>
      <c r="G19" s="113" t="s">
        <v>47</v>
      </c>
      <c r="H19" s="113" t="s">
        <v>47</v>
      </c>
      <c r="I19" s="113" t="s">
        <v>47</v>
      </c>
      <c r="J19" s="113" t="s">
        <v>47</v>
      </c>
      <c r="K19" s="113" t="s">
        <v>47</v>
      </c>
      <c r="L19" s="113" t="s">
        <v>47</v>
      </c>
      <c r="M19" s="113">
        <v>-129227251.02</v>
      </c>
      <c r="N19" s="113" t="s">
        <v>47</v>
      </c>
      <c r="O19" s="114" t="s">
        <v>47</v>
      </c>
      <c r="P19" s="113" t="s">
        <v>47</v>
      </c>
      <c r="Q19" s="113" t="s">
        <v>47</v>
      </c>
      <c r="R19" s="113" t="s">
        <v>47</v>
      </c>
      <c r="S19" s="113" t="s">
        <v>47</v>
      </c>
      <c r="T19" s="113" t="s">
        <v>47</v>
      </c>
      <c r="U19" s="113" t="s">
        <v>47</v>
      </c>
      <c r="V19" s="113" t="s">
        <v>47</v>
      </c>
      <c r="W19" s="113" t="s">
        <v>47</v>
      </c>
      <c r="X19" s="113">
        <v>-73216334.370000005</v>
      </c>
      <c r="Y19" s="113" t="s">
        <v>47</v>
      </c>
      <c r="Z19" s="114" t="s">
        <v>47</v>
      </c>
      <c r="AA19" s="117">
        <f>AA20</f>
        <v>-107648531.98444444</v>
      </c>
      <c r="AB19" s="30">
        <f t="shared" si="0"/>
        <v>83.30172710072128</v>
      </c>
    </row>
    <row r="20" spans="1:28" ht="34.5" x14ac:dyDescent="0.25">
      <c r="A20" s="33" t="s">
        <v>402</v>
      </c>
      <c r="B20" s="116" t="s">
        <v>399</v>
      </c>
      <c r="C20" s="112" t="s">
        <v>403</v>
      </c>
      <c r="D20" s="113" t="s">
        <v>47</v>
      </c>
      <c r="E20" s="113" t="s">
        <v>47</v>
      </c>
      <c r="F20" s="113" t="s">
        <v>47</v>
      </c>
      <c r="G20" s="113" t="s">
        <v>47</v>
      </c>
      <c r="H20" s="113" t="s">
        <v>47</v>
      </c>
      <c r="I20" s="113" t="s">
        <v>47</v>
      </c>
      <c r="J20" s="113" t="s">
        <v>47</v>
      </c>
      <c r="K20" s="113" t="s">
        <v>47</v>
      </c>
      <c r="L20" s="113" t="s">
        <v>47</v>
      </c>
      <c r="M20" s="113">
        <v>-129227251.02</v>
      </c>
      <c r="N20" s="113" t="s">
        <v>47</v>
      </c>
      <c r="O20" s="114" t="s">
        <v>47</v>
      </c>
      <c r="P20" s="113" t="s">
        <v>47</v>
      </c>
      <c r="Q20" s="113" t="s">
        <v>47</v>
      </c>
      <c r="R20" s="113" t="s">
        <v>47</v>
      </c>
      <c r="S20" s="113" t="s">
        <v>47</v>
      </c>
      <c r="T20" s="113" t="s">
        <v>47</v>
      </c>
      <c r="U20" s="113" t="s">
        <v>47</v>
      </c>
      <c r="V20" s="113" t="s">
        <v>47</v>
      </c>
      <c r="W20" s="113" t="s">
        <v>47</v>
      </c>
      <c r="X20" s="113">
        <v>-73216334.370000005</v>
      </c>
      <c r="Y20" s="113" t="s">
        <v>47</v>
      </c>
      <c r="Z20" s="114" t="s">
        <v>47</v>
      </c>
      <c r="AA20" s="117">
        <f>AA21</f>
        <v>-107648531.98444444</v>
      </c>
      <c r="AB20" s="30">
        <f t="shared" si="0"/>
        <v>83.30172710072128</v>
      </c>
    </row>
    <row r="21" spans="1:28" ht="34.5" x14ac:dyDescent="0.25">
      <c r="A21" s="33" t="s">
        <v>404</v>
      </c>
      <c r="B21" s="116" t="s">
        <v>399</v>
      </c>
      <c r="C21" s="112" t="s">
        <v>405</v>
      </c>
      <c r="D21" s="113" t="s">
        <v>47</v>
      </c>
      <c r="E21" s="113" t="s">
        <v>47</v>
      </c>
      <c r="F21" s="113" t="s">
        <v>47</v>
      </c>
      <c r="G21" s="113" t="s">
        <v>47</v>
      </c>
      <c r="H21" s="113" t="s">
        <v>47</v>
      </c>
      <c r="I21" s="113" t="s">
        <v>47</v>
      </c>
      <c r="J21" s="113" t="s">
        <v>47</v>
      </c>
      <c r="K21" s="113" t="s">
        <v>47</v>
      </c>
      <c r="L21" s="113" t="s">
        <v>47</v>
      </c>
      <c r="M21" s="113">
        <v>-129227251.02</v>
      </c>
      <c r="N21" s="113" t="s">
        <v>47</v>
      </c>
      <c r="O21" s="114" t="s">
        <v>47</v>
      </c>
      <c r="P21" s="113" t="s">
        <v>47</v>
      </c>
      <c r="Q21" s="113" t="s">
        <v>47</v>
      </c>
      <c r="R21" s="113" t="s">
        <v>47</v>
      </c>
      <c r="S21" s="113" t="s">
        <v>47</v>
      </c>
      <c r="T21" s="113" t="s">
        <v>47</v>
      </c>
      <c r="U21" s="113" t="s">
        <v>47</v>
      </c>
      <c r="V21" s="113" t="s">
        <v>47</v>
      </c>
      <c r="W21" s="113" t="s">
        <v>47</v>
      </c>
      <c r="X21" s="113">
        <v>-73216334.370000005</v>
      </c>
      <c r="Y21" s="113" t="s">
        <v>47</v>
      </c>
      <c r="Z21" s="114" t="s">
        <v>47</v>
      </c>
      <c r="AA21" s="117">
        <f>AA22</f>
        <v>-107648531.98444444</v>
      </c>
      <c r="AB21" s="30">
        <f t="shared" si="0"/>
        <v>83.30172710072128</v>
      </c>
    </row>
    <row r="22" spans="1:28" ht="45.75" x14ac:dyDescent="0.25">
      <c r="A22" s="33" t="s">
        <v>406</v>
      </c>
      <c r="B22" s="116" t="s">
        <v>399</v>
      </c>
      <c r="C22" s="112" t="s">
        <v>407</v>
      </c>
      <c r="D22" s="113" t="s">
        <v>47</v>
      </c>
      <c r="E22" s="113" t="s">
        <v>47</v>
      </c>
      <c r="F22" s="113" t="s">
        <v>47</v>
      </c>
      <c r="G22" s="113" t="s">
        <v>47</v>
      </c>
      <c r="H22" s="113" t="s">
        <v>47</v>
      </c>
      <c r="I22" s="113" t="s">
        <v>47</v>
      </c>
      <c r="J22" s="113" t="s">
        <v>47</v>
      </c>
      <c r="K22" s="113" t="s">
        <v>47</v>
      </c>
      <c r="L22" s="113" t="s">
        <v>47</v>
      </c>
      <c r="M22" s="113">
        <v>-129227251.02</v>
      </c>
      <c r="N22" s="113" t="s">
        <v>47</v>
      </c>
      <c r="O22" s="114" t="s">
        <v>47</v>
      </c>
      <c r="P22" s="113" t="s">
        <v>47</v>
      </c>
      <c r="Q22" s="113" t="s">
        <v>47</v>
      </c>
      <c r="R22" s="113" t="s">
        <v>47</v>
      </c>
      <c r="S22" s="113" t="s">
        <v>47</v>
      </c>
      <c r="T22" s="113" t="s">
        <v>47</v>
      </c>
      <c r="U22" s="113" t="s">
        <v>47</v>
      </c>
      <c r="V22" s="113" t="s">
        <v>47</v>
      </c>
      <c r="W22" s="113" t="s">
        <v>47</v>
      </c>
      <c r="X22" s="113">
        <v>-73216334.370000005</v>
      </c>
      <c r="Y22" s="113" t="s">
        <v>47</v>
      </c>
      <c r="Z22" s="114" t="s">
        <v>47</v>
      </c>
      <c r="AA22" s="117">
        <f>-Доходы!AA6</f>
        <v>-107648531.98444444</v>
      </c>
      <c r="AB22" s="30">
        <f t="shared" si="0"/>
        <v>83.30172710072128</v>
      </c>
    </row>
    <row r="23" spans="1:28" ht="24.75" customHeight="1" x14ac:dyDescent="0.25">
      <c r="A23" s="110" t="s">
        <v>408</v>
      </c>
      <c r="B23" s="111" t="s">
        <v>409</v>
      </c>
      <c r="C23" s="112" t="s">
        <v>46</v>
      </c>
      <c r="D23" s="113" t="s">
        <v>47</v>
      </c>
      <c r="E23" s="113" t="s">
        <v>47</v>
      </c>
      <c r="F23" s="113" t="s">
        <v>47</v>
      </c>
      <c r="G23" s="113" t="s">
        <v>47</v>
      </c>
      <c r="H23" s="113" t="s">
        <v>47</v>
      </c>
      <c r="I23" s="113" t="s">
        <v>47</v>
      </c>
      <c r="J23" s="113" t="s">
        <v>47</v>
      </c>
      <c r="K23" s="113" t="s">
        <v>47</v>
      </c>
      <c r="L23" s="113" t="s">
        <v>47</v>
      </c>
      <c r="M23" s="113">
        <v>114136968.63</v>
      </c>
      <c r="N23" s="113" t="s">
        <v>47</v>
      </c>
      <c r="O23" s="114" t="s">
        <v>47</v>
      </c>
      <c r="P23" s="113" t="s">
        <v>47</v>
      </c>
      <c r="Q23" s="113" t="s">
        <v>47</v>
      </c>
      <c r="R23" s="113" t="s">
        <v>47</v>
      </c>
      <c r="S23" s="113" t="s">
        <v>47</v>
      </c>
      <c r="T23" s="113" t="s">
        <v>47</v>
      </c>
      <c r="U23" s="113" t="s">
        <v>47</v>
      </c>
      <c r="V23" s="113" t="s">
        <v>47</v>
      </c>
      <c r="W23" s="113" t="s">
        <v>47</v>
      </c>
      <c r="X23" s="113">
        <v>72257739.349999994</v>
      </c>
      <c r="Y23" s="113" t="s">
        <v>47</v>
      </c>
      <c r="Z23" s="114" t="s">
        <v>47</v>
      </c>
      <c r="AA23" s="23">
        <f>AA24</f>
        <v>107648531.98444778</v>
      </c>
      <c r="AB23" s="30">
        <f t="shared" si="0"/>
        <v>94.315219053533923</v>
      </c>
    </row>
    <row r="24" spans="1:28" ht="34.5" x14ac:dyDescent="0.25">
      <c r="A24" s="33" t="s">
        <v>410</v>
      </c>
      <c r="B24" s="116" t="s">
        <v>409</v>
      </c>
      <c r="C24" s="112" t="s">
        <v>411</v>
      </c>
      <c r="D24" s="113" t="s">
        <v>47</v>
      </c>
      <c r="E24" s="113" t="s">
        <v>47</v>
      </c>
      <c r="F24" s="113" t="s">
        <v>47</v>
      </c>
      <c r="G24" s="113" t="s">
        <v>47</v>
      </c>
      <c r="H24" s="113" t="s">
        <v>47</v>
      </c>
      <c r="I24" s="113" t="s">
        <v>47</v>
      </c>
      <c r="J24" s="113" t="s">
        <v>47</v>
      </c>
      <c r="K24" s="113" t="s">
        <v>47</v>
      </c>
      <c r="L24" s="113" t="s">
        <v>47</v>
      </c>
      <c r="M24" s="113">
        <v>114136968.63</v>
      </c>
      <c r="N24" s="113" t="s">
        <v>47</v>
      </c>
      <c r="O24" s="114" t="s">
        <v>47</v>
      </c>
      <c r="P24" s="113" t="s">
        <v>47</v>
      </c>
      <c r="Q24" s="113" t="s">
        <v>47</v>
      </c>
      <c r="R24" s="113" t="s">
        <v>47</v>
      </c>
      <c r="S24" s="113" t="s">
        <v>47</v>
      </c>
      <c r="T24" s="113" t="s">
        <v>47</v>
      </c>
      <c r="U24" s="113" t="s">
        <v>47</v>
      </c>
      <c r="V24" s="113" t="s">
        <v>47</v>
      </c>
      <c r="W24" s="113" t="s">
        <v>47</v>
      </c>
      <c r="X24" s="113">
        <v>72257739.349999994</v>
      </c>
      <c r="Y24" s="113" t="s">
        <v>47</v>
      </c>
      <c r="Z24" s="114" t="s">
        <v>47</v>
      </c>
      <c r="AA24" s="23">
        <f>AA25</f>
        <v>107648531.98444778</v>
      </c>
      <c r="AB24" s="30">
        <f t="shared" si="0"/>
        <v>94.315219053533923</v>
      </c>
    </row>
    <row r="25" spans="1:28" ht="34.5" x14ac:dyDescent="0.25">
      <c r="A25" s="33" t="s">
        <v>412</v>
      </c>
      <c r="B25" s="116" t="s">
        <v>409</v>
      </c>
      <c r="C25" s="112" t="s">
        <v>413</v>
      </c>
      <c r="D25" s="113" t="s">
        <v>47</v>
      </c>
      <c r="E25" s="113" t="s">
        <v>47</v>
      </c>
      <c r="F25" s="113" t="s">
        <v>47</v>
      </c>
      <c r="G25" s="113" t="s">
        <v>47</v>
      </c>
      <c r="H25" s="113" t="s">
        <v>47</v>
      </c>
      <c r="I25" s="113" t="s">
        <v>47</v>
      </c>
      <c r="J25" s="113" t="s">
        <v>47</v>
      </c>
      <c r="K25" s="113" t="s">
        <v>47</v>
      </c>
      <c r="L25" s="113" t="s">
        <v>47</v>
      </c>
      <c r="M25" s="113">
        <v>114136968.63</v>
      </c>
      <c r="N25" s="113" t="s">
        <v>47</v>
      </c>
      <c r="O25" s="114" t="s">
        <v>47</v>
      </c>
      <c r="P25" s="113" t="s">
        <v>47</v>
      </c>
      <c r="Q25" s="113" t="s">
        <v>47</v>
      </c>
      <c r="R25" s="113" t="s">
        <v>47</v>
      </c>
      <c r="S25" s="113" t="s">
        <v>47</v>
      </c>
      <c r="T25" s="113" t="s">
        <v>47</v>
      </c>
      <c r="U25" s="113" t="s">
        <v>47</v>
      </c>
      <c r="V25" s="113" t="s">
        <v>47</v>
      </c>
      <c r="W25" s="113" t="s">
        <v>47</v>
      </c>
      <c r="X25" s="113">
        <v>72257739.349999994</v>
      </c>
      <c r="Y25" s="113" t="s">
        <v>47</v>
      </c>
      <c r="Z25" s="114" t="s">
        <v>47</v>
      </c>
      <c r="AA25" s="23">
        <f>AA26</f>
        <v>107648531.98444778</v>
      </c>
      <c r="AB25" s="30">
        <f t="shared" si="0"/>
        <v>94.315219053533923</v>
      </c>
    </row>
    <row r="26" spans="1:28" ht="34.5" x14ac:dyDescent="0.25">
      <c r="A26" s="33" t="s">
        <v>414</v>
      </c>
      <c r="B26" s="116" t="s">
        <v>409</v>
      </c>
      <c r="C26" s="112" t="s">
        <v>415</v>
      </c>
      <c r="D26" s="113" t="s">
        <v>47</v>
      </c>
      <c r="E26" s="113" t="s">
        <v>47</v>
      </c>
      <c r="F26" s="113" t="s">
        <v>47</v>
      </c>
      <c r="G26" s="113" t="s">
        <v>47</v>
      </c>
      <c r="H26" s="113" t="s">
        <v>47</v>
      </c>
      <c r="I26" s="113" t="s">
        <v>47</v>
      </c>
      <c r="J26" s="113" t="s">
        <v>47</v>
      </c>
      <c r="K26" s="113" t="s">
        <v>47</v>
      </c>
      <c r="L26" s="113" t="s">
        <v>47</v>
      </c>
      <c r="M26" s="113">
        <v>114136968.63</v>
      </c>
      <c r="N26" s="113" t="s">
        <v>47</v>
      </c>
      <c r="O26" s="114" t="s">
        <v>47</v>
      </c>
      <c r="P26" s="113" t="s">
        <v>47</v>
      </c>
      <c r="Q26" s="113" t="s">
        <v>47</v>
      </c>
      <c r="R26" s="113" t="s">
        <v>47</v>
      </c>
      <c r="S26" s="113" t="s">
        <v>47</v>
      </c>
      <c r="T26" s="113" t="s">
        <v>47</v>
      </c>
      <c r="U26" s="113" t="s">
        <v>47</v>
      </c>
      <c r="V26" s="113" t="s">
        <v>47</v>
      </c>
      <c r="W26" s="113" t="s">
        <v>47</v>
      </c>
      <c r="X26" s="113">
        <v>72257739.349999994</v>
      </c>
      <c r="Y26" s="113" t="s">
        <v>47</v>
      </c>
      <c r="Z26" s="114" t="s">
        <v>47</v>
      </c>
      <c r="AA26" s="23">
        <f>AA27</f>
        <v>107648531.98444778</v>
      </c>
      <c r="AB26" s="30">
        <f t="shared" si="0"/>
        <v>94.315219053533923</v>
      </c>
    </row>
    <row r="27" spans="1:28" ht="45.75" x14ac:dyDescent="0.25">
      <c r="A27" s="33" t="s">
        <v>416</v>
      </c>
      <c r="B27" s="116" t="s">
        <v>409</v>
      </c>
      <c r="C27" s="112" t="s">
        <v>417</v>
      </c>
      <c r="D27" s="113" t="s">
        <v>47</v>
      </c>
      <c r="E27" s="113" t="s">
        <v>47</v>
      </c>
      <c r="F27" s="113" t="s">
        <v>47</v>
      </c>
      <c r="G27" s="113" t="s">
        <v>47</v>
      </c>
      <c r="H27" s="113" t="s">
        <v>47</v>
      </c>
      <c r="I27" s="113" t="s">
        <v>47</v>
      </c>
      <c r="J27" s="113" t="s">
        <v>47</v>
      </c>
      <c r="K27" s="113" t="s">
        <v>47</v>
      </c>
      <c r="L27" s="113" t="s">
        <v>47</v>
      </c>
      <c r="M27" s="113">
        <v>114136968.63</v>
      </c>
      <c r="N27" s="113" t="s">
        <v>47</v>
      </c>
      <c r="O27" s="114" t="s">
        <v>47</v>
      </c>
      <c r="P27" s="113" t="s">
        <v>47</v>
      </c>
      <c r="Q27" s="113" t="s">
        <v>47</v>
      </c>
      <c r="R27" s="113" t="s">
        <v>47</v>
      </c>
      <c r="S27" s="113" t="s">
        <v>47</v>
      </c>
      <c r="T27" s="113" t="s">
        <v>47</v>
      </c>
      <c r="U27" s="113" t="s">
        <v>47</v>
      </c>
      <c r="V27" s="113" t="s">
        <v>47</v>
      </c>
      <c r="W27" s="113" t="s">
        <v>47</v>
      </c>
      <c r="X27" s="113">
        <v>72257739.349999994</v>
      </c>
      <c r="Y27" s="113" t="s">
        <v>47</v>
      </c>
      <c r="Z27" s="114" t="s">
        <v>47</v>
      </c>
      <c r="AA27" s="117">
        <f>Расходы!W7+3000000</f>
        <v>107648531.98444778</v>
      </c>
      <c r="AB27" s="30">
        <f t="shared" si="0"/>
        <v>94.315219053533923</v>
      </c>
    </row>
    <row r="28" spans="1:28" ht="12.95" customHeight="1" x14ac:dyDescent="0.25">
      <c r="A28" s="100"/>
      <c r="B28" s="101"/>
      <c r="C28" s="101"/>
      <c r="D28" s="102" t="s">
        <v>193</v>
      </c>
      <c r="E28" s="102" t="s">
        <v>193</v>
      </c>
      <c r="F28" s="102" t="s">
        <v>193</v>
      </c>
      <c r="G28" s="102" t="s">
        <v>193</v>
      </c>
      <c r="H28" s="102" t="s">
        <v>193</v>
      </c>
      <c r="I28" s="102" t="s">
        <v>193</v>
      </c>
      <c r="J28" s="102" t="s">
        <v>193</v>
      </c>
      <c r="K28" s="102" t="s">
        <v>193</v>
      </c>
      <c r="L28" s="102" t="s">
        <v>193</v>
      </c>
      <c r="M28" s="102"/>
      <c r="N28" s="102" t="s">
        <v>193</v>
      </c>
      <c r="O28" s="102" t="s">
        <v>193</v>
      </c>
      <c r="P28" s="102" t="s">
        <v>193</v>
      </c>
      <c r="Q28" s="102" t="s">
        <v>193</v>
      </c>
      <c r="R28" s="102" t="s">
        <v>193</v>
      </c>
      <c r="S28" s="102" t="s">
        <v>193</v>
      </c>
      <c r="T28" s="102" t="s">
        <v>193</v>
      </c>
      <c r="U28" s="102" t="s">
        <v>193</v>
      </c>
      <c r="V28" s="102" t="s">
        <v>193</v>
      </c>
      <c r="W28" s="102" t="s">
        <v>193</v>
      </c>
      <c r="X28" s="102"/>
      <c r="Y28" s="102" t="s">
        <v>193</v>
      </c>
      <c r="Z28" s="102" t="s">
        <v>193</v>
      </c>
      <c r="AA28" s="4"/>
      <c r="AB28" s="22"/>
    </row>
    <row r="29" spans="1:28" ht="12.95" customHeight="1" x14ac:dyDescent="0.25">
      <c r="A29" s="6"/>
      <c r="B29" s="6"/>
      <c r="C29" s="6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/>
      <c r="P29" s="10"/>
      <c r="Q29" s="10"/>
      <c r="R29" s="10"/>
      <c r="S29" s="10"/>
      <c r="T29" s="10"/>
      <c r="U29" s="10"/>
      <c r="V29" s="10"/>
      <c r="W29" s="10"/>
      <c r="X29" s="10"/>
      <c r="Y29" s="3"/>
      <c r="Z29" s="4"/>
      <c r="AA29" s="4"/>
    </row>
  </sheetData>
  <mergeCells count="8">
    <mergeCell ref="P4:AB4"/>
    <mergeCell ref="A2:C2"/>
    <mergeCell ref="N2:O2"/>
    <mergeCell ref="Y2:Z2"/>
    <mergeCell ref="A4:A5"/>
    <mergeCell ref="B4:B5"/>
    <mergeCell ref="C4:C5"/>
    <mergeCell ref="D4:N4"/>
  </mergeCells>
  <pageMargins left="0.78740157480314965" right="0.59055118110236227" top="0.59055118110236227" bottom="0.39370078740157483" header="0" footer="0"/>
  <pageSetup paperSize="9" scale="75" fitToWidth="2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317M&lt;/Code&gt;&#10;  &lt;DocLink&gt;30157&lt;/DocLink&gt;&#10;  &lt;DocName&gt;Отчет об исполнении консолидированного бюджета субъекта Российской Федерации и бюджета территориального государственного внебюджетного фонда&lt;/DocName&gt;&#10;  &lt;VariantName&gt;0503317G_20220101_%N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4B6CE70-78DB-4926-B9C4-B0ADDCF2843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Доходы</vt:lpstr>
      <vt:lpstr>Расходы</vt:lpstr>
      <vt:lpstr>Источники</vt:lpstr>
      <vt:lpstr>Доходы!Заголовки_для_печати</vt:lpstr>
      <vt:lpstr>Источники!Заголовки_для_печати</vt:lpstr>
      <vt:lpstr>Расходы!Заголовки_для_печати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STOLETOVA\Ирина</dc:creator>
  <cp:lastModifiedBy>Елена</cp:lastModifiedBy>
  <cp:lastPrinted>2023-11-14T08:05:34Z</cp:lastPrinted>
  <dcterms:created xsi:type="dcterms:W3CDTF">2023-10-20T06:03:26Z</dcterms:created>
  <dcterms:modified xsi:type="dcterms:W3CDTF">2023-11-14T08:05:43Z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консолидированного бюджета субъекта Российской Федерации и бюджета территориального государственного внебюджетного фонда</vt:lpwstr>
  </property>
  <property fmtid="{D5CDD505-2E9C-101B-9397-08002B2CF9AE}" pid="3" name="Название отчета">
    <vt:lpwstr>0503317G_20220101.xlsx</vt:lpwstr>
  </property>
  <property fmtid="{D5CDD505-2E9C-101B-9397-08002B2CF9AE}" pid="4" name="Версия клиента">
    <vt:lpwstr>20.2.0.37821 (.NET 4.7.2)</vt:lpwstr>
  </property>
  <property fmtid="{D5CDD505-2E9C-101B-9397-08002B2CF9AE}" pid="5" name="Версия базы">
    <vt:lpwstr>20.2.0.14442737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server\exp</vt:lpwstr>
  </property>
  <property fmtid="{D5CDD505-2E9C-101B-9397-08002B2CF9AE}" pid="8" name="База">
    <vt:lpwstr>svod_smart</vt:lpwstr>
  </property>
  <property fmtid="{D5CDD505-2E9C-101B-9397-08002B2CF9AE}" pid="9" name="Пользователь">
    <vt:lpwstr>stoletova</vt:lpwstr>
  </property>
  <property fmtid="{D5CDD505-2E9C-101B-9397-08002B2CF9AE}" pid="10" name="Шаблон">
    <vt:lpwstr>0503317G_20220101.xlt</vt:lpwstr>
  </property>
  <property fmtid="{D5CDD505-2E9C-101B-9397-08002B2CF9AE}" pid="11" name="Локальная база">
    <vt:lpwstr>не используется</vt:lpwstr>
  </property>
</Properties>
</file>