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15" windowWidth="19440" windowHeight="10425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Доходы!$3:$5</definedName>
    <definedName name="_xlnm.Print_Titles" localSheetId="2">Источники!$1:$6</definedName>
    <definedName name="_xlnm.Print_Titles" localSheetId="1">Расходы!$1:$6</definedName>
  </definedNames>
  <calcPr calcId="145621"/>
</workbook>
</file>

<file path=xl/calcChain.xml><?xml version="1.0" encoding="utf-8"?>
<calcChain xmlns="http://schemas.openxmlformats.org/spreadsheetml/2006/main">
  <c r="I7" i="3" l="1"/>
  <c r="I261" i="3"/>
  <c r="C261" i="3"/>
  <c r="O15" i="4" l="1"/>
  <c r="O14" i="4"/>
  <c r="O13" i="4"/>
  <c r="O12" i="4"/>
  <c r="I274" i="3" l="1"/>
  <c r="I273" i="3" s="1"/>
  <c r="I263" i="3"/>
  <c r="I262" i="3"/>
  <c r="K261" i="3" s="1"/>
  <c r="I266" i="3"/>
  <c r="I265" i="3" s="1"/>
  <c r="K265" i="3" s="1"/>
  <c r="I270" i="3"/>
  <c r="I269" i="3" s="1"/>
  <c r="I268" i="3" s="1"/>
  <c r="I243" i="3"/>
  <c r="I242" i="3" s="1"/>
  <c r="I241" i="3" s="1"/>
  <c r="K241" i="3" s="1"/>
  <c r="I245" i="3"/>
  <c r="I247" i="3"/>
  <c r="I246" i="3" s="1"/>
  <c r="K246" i="3" s="1"/>
  <c r="I252" i="3"/>
  <c r="I251" i="3" s="1"/>
  <c r="K251" i="3" s="1"/>
  <c r="I255" i="3"/>
  <c r="I254" i="3" s="1"/>
  <c r="K254" i="3" s="1"/>
  <c r="I258" i="3"/>
  <c r="I257" i="3" s="1"/>
  <c r="I238" i="3"/>
  <c r="I237" i="3" s="1"/>
  <c r="I228" i="3"/>
  <c r="I227" i="3" s="1"/>
  <c r="K227" i="3" s="1"/>
  <c r="I230" i="3"/>
  <c r="K230" i="3" s="1"/>
  <c r="I233" i="3"/>
  <c r="I232" i="3" s="1"/>
  <c r="I216" i="3"/>
  <c r="I215" i="3" s="1"/>
  <c r="K215" i="3" s="1"/>
  <c r="I211" i="3"/>
  <c r="I214" i="3"/>
  <c r="I212" i="3"/>
  <c r="I208" i="3"/>
  <c r="K208" i="3" s="1"/>
  <c r="I219" i="3"/>
  <c r="I221" i="3"/>
  <c r="I203" i="3"/>
  <c r="I202" i="3" s="1"/>
  <c r="K202" i="3" s="1"/>
  <c r="I200" i="3"/>
  <c r="I199" i="3"/>
  <c r="I190" i="3"/>
  <c r="I189" i="3" s="1"/>
  <c r="K189" i="3" s="1"/>
  <c r="I193" i="3"/>
  <c r="I192" i="3" s="1"/>
  <c r="K192" i="3" s="1"/>
  <c r="I196" i="3"/>
  <c r="I195" i="3"/>
  <c r="I185" i="3"/>
  <c r="I184" i="3" s="1"/>
  <c r="I174" i="3"/>
  <c r="I173" i="3" s="1"/>
  <c r="K173" i="3" s="1"/>
  <c r="I172" i="3"/>
  <c r="I170" i="3" s="1"/>
  <c r="I179" i="3"/>
  <c r="K179" i="3" s="1"/>
  <c r="I177" i="3"/>
  <c r="I158" i="3"/>
  <c r="I156" i="3"/>
  <c r="I155" i="3" s="1"/>
  <c r="K155" i="3" s="1"/>
  <c r="I160" i="3"/>
  <c r="I159" i="3" s="1"/>
  <c r="K159" i="3" s="1"/>
  <c r="I163" i="3"/>
  <c r="K163" i="3" s="1"/>
  <c r="I165" i="3"/>
  <c r="I151" i="3"/>
  <c r="I150" i="3" s="1"/>
  <c r="I149" i="3" s="1"/>
  <c r="I148" i="3" s="1"/>
  <c r="K148" i="3" s="1"/>
  <c r="I108" i="3"/>
  <c r="I107" i="3" s="1"/>
  <c r="I106" i="3" s="1"/>
  <c r="K106" i="3" s="1"/>
  <c r="I111" i="3"/>
  <c r="I113" i="3"/>
  <c r="I117" i="3"/>
  <c r="I116" i="3" s="1"/>
  <c r="K116" i="3" s="1"/>
  <c r="I120" i="3"/>
  <c r="I119" i="3" s="1"/>
  <c r="K119" i="3" s="1"/>
  <c r="I122" i="3"/>
  <c r="K122" i="3" s="1"/>
  <c r="I125" i="3"/>
  <c r="I124" i="3"/>
  <c r="I127" i="3"/>
  <c r="K127" i="3" s="1"/>
  <c r="I129" i="3"/>
  <c r="I128" i="3" s="1"/>
  <c r="K128" i="3" s="1"/>
  <c r="I133" i="3"/>
  <c r="I132" i="3" s="1"/>
  <c r="K132" i="3" s="1"/>
  <c r="I136" i="3"/>
  <c r="I135" i="3" s="1"/>
  <c r="K135" i="3" s="1"/>
  <c r="I138" i="3"/>
  <c r="I141" i="3"/>
  <c r="I140" i="3" s="1"/>
  <c r="K140" i="3" s="1"/>
  <c r="I145" i="3"/>
  <c r="I144" i="3" s="1"/>
  <c r="I78" i="3"/>
  <c r="I77" i="3" s="1"/>
  <c r="K77" i="3" s="1"/>
  <c r="I79" i="3"/>
  <c r="I86" i="3"/>
  <c r="I85" i="3" s="1"/>
  <c r="K85" i="3" s="1"/>
  <c r="I83" i="3"/>
  <c r="I82" i="3" s="1"/>
  <c r="I90" i="3"/>
  <c r="I89" i="3" s="1"/>
  <c r="I88" i="3" s="1"/>
  <c r="K88" i="3" s="1"/>
  <c r="I96" i="3"/>
  <c r="I94" i="3"/>
  <c r="I93" i="3"/>
  <c r="I103" i="3"/>
  <c r="I102" i="3" s="1"/>
  <c r="K102" i="3" s="1"/>
  <c r="I100" i="3"/>
  <c r="I99" i="3" s="1"/>
  <c r="I71" i="3"/>
  <c r="I70" i="3" s="1"/>
  <c r="K70" i="3" s="1"/>
  <c r="I74" i="3"/>
  <c r="I73" i="3" s="1"/>
  <c r="I55" i="3"/>
  <c r="I54" i="3" s="1"/>
  <c r="K54" i="3" s="1"/>
  <c r="I60" i="3"/>
  <c r="I59" i="3" s="1"/>
  <c r="K59" i="3" s="1"/>
  <c r="I62" i="3"/>
  <c r="I65" i="3"/>
  <c r="I64" i="3" s="1"/>
  <c r="I51" i="3"/>
  <c r="I50" i="3" s="1"/>
  <c r="K50" i="3" s="1"/>
  <c r="I46" i="3"/>
  <c r="K46" i="3" s="1"/>
  <c r="I48" i="3"/>
  <c r="I47" i="3" s="1"/>
  <c r="K47" i="3" s="1"/>
  <c r="I43" i="3"/>
  <c r="I42" i="3" s="1"/>
  <c r="I39" i="3"/>
  <c r="I38" i="3" s="1"/>
  <c r="I34" i="3"/>
  <c r="I32" i="3"/>
  <c r="I29" i="3"/>
  <c r="I28" i="3"/>
  <c r="K28" i="3" s="1"/>
  <c r="I24" i="3"/>
  <c r="I23" i="3" s="1"/>
  <c r="I18" i="3"/>
  <c r="I17" i="3" s="1"/>
  <c r="I16" i="3" s="1"/>
  <c r="K16" i="3" s="1"/>
  <c r="I12" i="3"/>
  <c r="I11" i="3" s="1"/>
  <c r="K275" i="3"/>
  <c r="K274" i="3"/>
  <c r="K271" i="3"/>
  <c r="K270" i="3"/>
  <c r="K267" i="3"/>
  <c r="K264" i="3"/>
  <c r="K263" i="3"/>
  <c r="K259" i="3"/>
  <c r="K258" i="3"/>
  <c r="K256" i="3"/>
  <c r="K253" i="3"/>
  <c r="K252" i="3"/>
  <c r="K249" i="3"/>
  <c r="K248" i="3"/>
  <c r="K245" i="3"/>
  <c r="K244" i="3"/>
  <c r="K243" i="3"/>
  <c r="K239" i="3"/>
  <c r="K234" i="3"/>
  <c r="K231" i="3"/>
  <c r="K229" i="3"/>
  <c r="K224" i="3"/>
  <c r="K223" i="3"/>
  <c r="K222" i="3"/>
  <c r="K220" i="3"/>
  <c r="K219" i="3"/>
  <c r="K217" i="3"/>
  <c r="K214" i="3"/>
  <c r="K213" i="3"/>
  <c r="K212" i="3"/>
  <c r="K211" i="3"/>
  <c r="K210" i="3"/>
  <c r="K209" i="3"/>
  <c r="K205" i="3"/>
  <c r="K204" i="3"/>
  <c r="K203" i="3"/>
  <c r="K201" i="3"/>
  <c r="K200" i="3"/>
  <c r="K197" i="3"/>
  <c r="K196" i="3"/>
  <c r="K194" i="3"/>
  <c r="K193" i="3"/>
  <c r="K191" i="3"/>
  <c r="K190" i="3"/>
  <c r="K187" i="3"/>
  <c r="K186" i="3"/>
  <c r="K182" i="3"/>
  <c r="K181" i="3"/>
  <c r="K180" i="3"/>
  <c r="K178" i="3"/>
  <c r="K177" i="3"/>
  <c r="K175" i="3"/>
  <c r="K172" i="3"/>
  <c r="K171" i="3"/>
  <c r="K167" i="3"/>
  <c r="K166" i="3"/>
  <c r="K164" i="3"/>
  <c r="K161" i="3"/>
  <c r="K158" i="3"/>
  <c r="K157" i="3"/>
  <c r="K152" i="3"/>
  <c r="K147" i="3"/>
  <c r="K146" i="3"/>
  <c r="K142" i="3"/>
  <c r="K141" i="3"/>
  <c r="K139" i="3"/>
  <c r="K138" i="3"/>
  <c r="K137" i="3"/>
  <c r="K134" i="3"/>
  <c r="K131" i="3"/>
  <c r="K130" i="3"/>
  <c r="K126" i="3"/>
  <c r="K125" i="3"/>
  <c r="K123" i="3"/>
  <c r="K121" i="3"/>
  <c r="K120" i="3"/>
  <c r="K118" i="3"/>
  <c r="K114" i="3"/>
  <c r="K113" i="3"/>
  <c r="K112" i="3"/>
  <c r="K111" i="3"/>
  <c r="K110" i="3"/>
  <c r="K109" i="3"/>
  <c r="K108" i="3"/>
  <c r="K104" i="3"/>
  <c r="K101" i="3"/>
  <c r="K100" i="3"/>
  <c r="K97" i="3"/>
  <c r="K96" i="3"/>
  <c r="K95" i="3"/>
  <c r="K94" i="3"/>
  <c r="K91" i="3"/>
  <c r="K90" i="3"/>
  <c r="K87" i="3"/>
  <c r="K84" i="3"/>
  <c r="K80" i="3"/>
  <c r="K79" i="3"/>
  <c r="K78" i="3"/>
  <c r="K75" i="3"/>
  <c r="K72" i="3"/>
  <c r="K67" i="3"/>
  <c r="K66" i="3"/>
  <c r="K65" i="3"/>
  <c r="K63" i="3"/>
  <c r="K62" i="3"/>
  <c r="K61" i="3"/>
  <c r="K60" i="3"/>
  <c r="K58" i="3"/>
  <c r="K57" i="3"/>
  <c r="K56" i="3"/>
  <c r="K52" i="3"/>
  <c r="K49" i="3"/>
  <c r="K48" i="3"/>
  <c r="K45" i="3"/>
  <c r="K44" i="3"/>
  <c r="K40" i="3"/>
  <c r="K36" i="3"/>
  <c r="K35" i="3"/>
  <c r="K34" i="3"/>
  <c r="K33" i="3"/>
  <c r="K32" i="3"/>
  <c r="K30" i="3"/>
  <c r="K29" i="3"/>
  <c r="K27" i="3"/>
  <c r="K26" i="3"/>
  <c r="K25" i="3"/>
  <c r="K21" i="3"/>
  <c r="K20" i="3"/>
  <c r="K19" i="3"/>
  <c r="K15" i="3"/>
  <c r="K14" i="3"/>
  <c r="K13" i="3"/>
  <c r="K12" i="3"/>
  <c r="E103" i="2"/>
  <c r="E105" i="2"/>
  <c r="L105" i="2" s="1"/>
  <c r="E107" i="2"/>
  <c r="E108" i="2"/>
  <c r="L108" i="2" s="1"/>
  <c r="E110" i="2"/>
  <c r="L110" i="2" s="1"/>
  <c r="E112" i="2"/>
  <c r="E114" i="2"/>
  <c r="E116" i="2"/>
  <c r="E118" i="2"/>
  <c r="L118" i="2" s="1"/>
  <c r="E120" i="2"/>
  <c r="L120" i="2" s="1"/>
  <c r="E122" i="2"/>
  <c r="L122" i="2" s="1"/>
  <c r="E124" i="2"/>
  <c r="L124" i="2" s="1"/>
  <c r="E126" i="2"/>
  <c r="L126" i="2" s="1"/>
  <c r="E128" i="2"/>
  <c r="E129" i="2"/>
  <c r="L129" i="2" s="1"/>
  <c r="E131" i="2"/>
  <c r="L131" i="2" s="1"/>
  <c r="E133" i="2"/>
  <c r="L133" i="2" s="1"/>
  <c r="E135" i="2"/>
  <c r="E138" i="2"/>
  <c r="L138" i="2" s="1"/>
  <c r="E140" i="2"/>
  <c r="L140" i="2" s="1"/>
  <c r="E142" i="2"/>
  <c r="E137" i="2" s="1"/>
  <c r="L137" i="2" s="1"/>
  <c r="E144" i="2"/>
  <c r="E145" i="2"/>
  <c r="L85" i="2"/>
  <c r="L146" i="2"/>
  <c r="L145" i="2"/>
  <c r="L143" i="2"/>
  <c r="L142" i="2"/>
  <c r="L141" i="2"/>
  <c r="L139" i="2"/>
  <c r="L136" i="2"/>
  <c r="L135" i="2"/>
  <c r="L134" i="2"/>
  <c r="L132" i="2"/>
  <c r="L130" i="2"/>
  <c r="L128" i="2"/>
  <c r="L127" i="2"/>
  <c r="L125" i="2"/>
  <c r="L123" i="2"/>
  <c r="L121" i="2"/>
  <c r="L119" i="2"/>
  <c r="L117" i="2"/>
  <c r="L116" i="2"/>
  <c r="L115" i="2"/>
  <c r="L114" i="2"/>
  <c r="L113" i="2"/>
  <c r="L112" i="2"/>
  <c r="L111" i="2"/>
  <c r="L109" i="2"/>
  <c r="L107" i="2"/>
  <c r="L106" i="2"/>
  <c r="L104" i="2"/>
  <c r="L103" i="2"/>
  <c r="L86" i="2"/>
  <c r="L84" i="2"/>
  <c r="L83" i="2"/>
  <c r="L75" i="2"/>
  <c r="L74" i="2"/>
  <c r="L73" i="2"/>
  <c r="L72" i="2"/>
  <c r="L69" i="2"/>
  <c r="L68" i="2"/>
  <c r="L67" i="2"/>
  <c r="L66" i="2"/>
  <c r="L65" i="2"/>
  <c r="L64" i="2"/>
  <c r="L63" i="2"/>
  <c r="L59" i="2"/>
  <c r="L58" i="2"/>
  <c r="L57" i="2"/>
  <c r="L56" i="2"/>
  <c r="L55" i="2"/>
  <c r="L54" i="2"/>
  <c r="L53" i="2"/>
  <c r="L52" i="2"/>
  <c r="L51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3" i="2"/>
  <c r="L32" i="2"/>
  <c r="L31" i="2"/>
  <c r="L30" i="2"/>
  <c r="L29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3" i="2"/>
  <c r="L12" i="2"/>
  <c r="L11" i="2"/>
  <c r="L10" i="2"/>
  <c r="L9" i="2"/>
  <c r="E98" i="2"/>
  <c r="E96" i="2"/>
  <c r="E95" i="2" s="1"/>
  <c r="E68" i="2"/>
  <c r="E69" i="2"/>
  <c r="E70" i="2"/>
  <c r="E72" i="2"/>
  <c r="E74" i="2"/>
  <c r="E77" i="2"/>
  <c r="E79" i="2"/>
  <c r="E81" i="2"/>
  <c r="E83" i="2"/>
  <c r="E85" i="2"/>
  <c r="E87" i="2"/>
  <c r="E88" i="2"/>
  <c r="E90" i="2"/>
  <c r="E93" i="2"/>
  <c r="E65" i="2"/>
  <c r="E64" i="2"/>
  <c r="E62" i="2"/>
  <c r="E61" i="2" s="1"/>
  <c r="L61" i="2" s="1"/>
  <c r="E58" i="2"/>
  <c r="E56" i="2"/>
  <c r="E53" i="2"/>
  <c r="E52" i="2" s="1"/>
  <c r="E49" i="2"/>
  <c r="E47" i="2" s="1"/>
  <c r="E46" i="2" s="1"/>
  <c r="E44" i="2"/>
  <c r="E43" i="2" s="1"/>
  <c r="E40" i="2"/>
  <c r="E39" i="2" s="1"/>
  <c r="E36" i="2"/>
  <c r="E34" i="2"/>
  <c r="E26" i="2"/>
  <c r="E29" i="2"/>
  <c r="E31" i="2"/>
  <c r="E17" i="2"/>
  <c r="E19" i="2"/>
  <c r="E21" i="2"/>
  <c r="E23" i="2"/>
  <c r="E9" i="2"/>
  <c r="E10" i="2"/>
  <c r="E102" i="2" l="1"/>
  <c r="L102" i="2" s="1"/>
  <c r="L62" i="2"/>
  <c r="K273" i="3"/>
  <c r="I272" i="3"/>
  <c r="K272" i="3" s="1"/>
  <c r="K262" i="3"/>
  <c r="K266" i="3"/>
  <c r="I260" i="3"/>
  <c r="K260" i="3" s="1"/>
  <c r="K268" i="3"/>
  <c r="K269" i="3"/>
  <c r="K242" i="3"/>
  <c r="K247" i="3"/>
  <c r="K255" i="3"/>
  <c r="K257" i="3"/>
  <c r="I250" i="3"/>
  <c r="I240" i="3" s="1"/>
  <c r="K240" i="3" s="1"/>
  <c r="I236" i="3"/>
  <c r="I235" i="3" s="1"/>
  <c r="K235" i="3" s="1"/>
  <c r="K237" i="3"/>
  <c r="K238" i="3"/>
  <c r="K236" i="3"/>
  <c r="K228" i="3"/>
  <c r="K233" i="3"/>
  <c r="I226" i="3"/>
  <c r="K226" i="3" s="1"/>
  <c r="K232" i="3"/>
  <c r="K216" i="3"/>
  <c r="I207" i="3"/>
  <c r="K207" i="3" s="1"/>
  <c r="I218" i="3"/>
  <c r="I206" i="3"/>
  <c r="K218" i="3"/>
  <c r="K221" i="3"/>
  <c r="I198" i="3"/>
  <c r="K198" i="3" s="1"/>
  <c r="K199" i="3"/>
  <c r="I188" i="3"/>
  <c r="K188" i="3" s="1"/>
  <c r="K195" i="3"/>
  <c r="I183" i="3"/>
  <c r="K183" i="3" s="1"/>
  <c r="K184" i="3"/>
  <c r="K185" i="3"/>
  <c r="K174" i="3"/>
  <c r="I169" i="3"/>
  <c r="K169" i="3" s="1"/>
  <c r="K170" i="3"/>
  <c r="I176" i="3"/>
  <c r="K176" i="3" s="1"/>
  <c r="K160" i="3"/>
  <c r="K156" i="3"/>
  <c r="I162" i="3"/>
  <c r="K162" i="3" s="1"/>
  <c r="K165" i="3"/>
  <c r="I154" i="3"/>
  <c r="K151" i="3"/>
  <c r="K150" i="3"/>
  <c r="K149" i="3"/>
  <c r="K107" i="3"/>
  <c r="K117" i="3"/>
  <c r="I115" i="3"/>
  <c r="K115" i="3" s="1"/>
  <c r="K124" i="3"/>
  <c r="E101" i="2"/>
  <c r="K129" i="3"/>
  <c r="K133" i="3"/>
  <c r="K136" i="3"/>
  <c r="K145" i="3"/>
  <c r="I143" i="3"/>
  <c r="K144" i="3"/>
  <c r="K143" i="3"/>
  <c r="K83" i="3"/>
  <c r="K86" i="3"/>
  <c r="I81" i="3"/>
  <c r="K81" i="3" s="1"/>
  <c r="K82" i="3"/>
  <c r="K89" i="3"/>
  <c r="I92" i="3"/>
  <c r="K92" i="3"/>
  <c r="K93" i="3"/>
  <c r="K103" i="3"/>
  <c r="I98" i="3"/>
  <c r="K99" i="3"/>
  <c r="K71" i="3"/>
  <c r="I69" i="3"/>
  <c r="I68" i="3" s="1"/>
  <c r="K68" i="3" s="1"/>
  <c r="K73" i="3"/>
  <c r="K74" i="3"/>
  <c r="K55" i="3"/>
  <c r="I53" i="3"/>
  <c r="K53" i="3" s="1"/>
  <c r="K64" i="3"/>
  <c r="K51" i="3"/>
  <c r="K43" i="3"/>
  <c r="I41" i="3"/>
  <c r="K41" i="3" s="1"/>
  <c r="K42" i="3"/>
  <c r="I37" i="3"/>
  <c r="K37" i="3" s="1"/>
  <c r="K38" i="3"/>
  <c r="K39" i="3"/>
  <c r="I31" i="3"/>
  <c r="K31" i="3" s="1"/>
  <c r="K23" i="3"/>
  <c r="K24" i="3"/>
  <c r="K18" i="3"/>
  <c r="K17" i="3"/>
  <c r="K11" i="3"/>
  <c r="I10" i="3"/>
  <c r="L144" i="2"/>
  <c r="E60" i="2"/>
  <c r="L60" i="2" s="1"/>
  <c r="E55" i="2"/>
  <c r="E51" i="2"/>
  <c r="E38" i="2"/>
  <c r="E33" i="2"/>
  <c r="E25" i="2"/>
  <c r="E16" i="2"/>
  <c r="E15" i="2" s="1"/>
  <c r="K206" i="3" l="1"/>
  <c r="K250" i="3"/>
  <c r="I225" i="3"/>
  <c r="K225" i="3" s="1"/>
  <c r="I168" i="3"/>
  <c r="K168" i="3" s="1"/>
  <c r="K154" i="3"/>
  <c r="I105" i="3"/>
  <c r="K105" i="3" s="1"/>
  <c r="E100" i="2"/>
  <c r="L100" i="2" s="1"/>
  <c r="L101" i="2"/>
  <c r="I76" i="3"/>
  <c r="K76" i="3" s="1"/>
  <c r="K98" i="3"/>
  <c r="K69" i="3"/>
  <c r="I22" i="3"/>
  <c r="K10" i="3"/>
  <c r="E8" i="2"/>
  <c r="I153" i="3" l="1"/>
  <c r="K29" i="4" s="1"/>
  <c r="E6" i="2"/>
  <c r="L8" i="2"/>
  <c r="K22" i="3"/>
  <c r="I9" i="3"/>
  <c r="K9" i="3"/>
  <c r="O29" i="4" l="1"/>
  <c r="K28" i="4"/>
  <c r="L6" i="2"/>
  <c r="K24" i="4"/>
  <c r="K153" i="3"/>
  <c r="I277" i="3"/>
  <c r="K27" i="4" l="1"/>
  <c r="O28" i="4"/>
  <c r="K23" i="4"/>
  <c r="O24" i="4"/>
  <c r="K277" i="3"/>
  <c r="K7" i="3"/>
  <c r="O27" i="4" l="1"/>
  <c r="K26" i="4"/>
  <c r="K22" i="4"/>
  <c r="O23" i="4"/>
  <c r="K25" i="4" l="1"/>
  <c r="O25" i="4" s="1"/>
  <c r="O26" i="4"/>
  <c r="K21" i="4"/>
  <c r="O22" i="4"/>
  <c r="K20" i="4" l="1"/>
  <c r="O21" i="4"/>
  <c r="O20" i="4" l="1"/>
  <c r="K19" i="4"/>
  <c r="O19" i="4" l="1"/>
  <c r="K18" i="4"/>
  <c r="O17" i="4" l="1"/>
  <c r="K7" i="4"/>
  <c r="O7" i="4" s="1"/>
</calcChain>
</file>

<file path=xl/sharedStrings.xml><?xml version="1.0" encoding="utf-8"?>
<sst xmlns="http://schemas.openxmlformats.org/spreadsheetml/2006/main" count="3793" uniqueCount="712">
  <si>
    <t>Наименование 
показателя</t>
  </si>
  <si>
    <t>Код дохода по бюджетной классификации</t>
  </si>
  <si>
    <t>Наименование показателя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</si>
  <si>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</si>
  <si>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</si>
  <si>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</si>
  <si>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</si>
  <si>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</si>
  <si>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</si>
  <si>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</si>
  <si>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</si>
  <si>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</si>
  <si>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 территориалього государственного внебюджетного фонда</t>
  </si>
  <si>
    <t>1</t>
  </si>
  <si>
    <t>2</t>
  </si>
  <si>
    <t>3</t>
  </si>
  <si>
    <t>4</t>
  </si>
  <si>
    <t>5</t>
  </si>
  <si>
    <t>6</t>
  </si>
  <si>
    <t>20</t>
  </si>
  <si>
    <t>21</t>
  </si>
  <si>
    <t>22</t>
  </si>
  <si>
    <t>23</t>
  </si>
  <si>
    <t>24</t>
  </si>
  <si>
    <t>25</t>
  </si>
  <si>
    <t>27</t>
  </si>
  <si>
    <t>28</t>
  </si>
  <si>
    <t>29</t>
  </si>
  <si>
    <t>Доходы бюджета - ИТОГО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</si>
  <si>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</si>
  <si>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</si>
  <si>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</si>
  <si>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</si>
  <si>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</si>
  <si>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</si>
  <si>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</si>
  <si>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</si>
  <si>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</si>
  <si>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</si>
  <si>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</si>
  <si>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</si>
  <si>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</si>
  <si>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</si>
  <si>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</si>
  <si>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</si>
  <si>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</si>
  <si>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</si>
  <si>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</si>
  <si>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</si>
  <si>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</si>
  <si>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</si>
  <si>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</si>
  <si>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</si>
  <si>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</si>
  <si>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</si>
  <si>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</si>
  <si>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</si>
  <si>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</si>
  <si>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</si>
  <si>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</si>
  <si>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</si>
  <si>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</si>
  <si>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</si>
  <si>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</si>
  <si>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</si>
  <si>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</si>
  <si>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</si>
  <si>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</si>
  <si>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</si>
  <si>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</si>
  <si>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</si>
  <si>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</si>
  <si>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</si>
  <si>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</si>
  <si>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</si>
  <si>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</si>
  <si>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</si>
  <si>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</si>
  <si>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 5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</si>
  <si>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</si>
  <si>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</si>
  <si>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</si>
  <si>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</si>
  <si>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</si>
  <si>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</si>
  <si>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</si>
  <si>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</si>
  <si>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</si>
  <si>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</si>
  <si>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</si>
  <si>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</si>
  <si>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</si>
  <si>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</si>
  <si>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</si>
  <si>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</si>
  <si>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</si>
  <si>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</si>
  <si>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</si>
  <si>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</si>
  <si>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</si>
  <si>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</si>
  <si>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</si>
  <si>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</si>
  <si>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</si>
  <si>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</si>
  <si>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</si>
  <si>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</si>
  <si>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</si>
  <si>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</si>
  <si>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</si>
  <si>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 7</t>
  </si>
  <si>
    <t xml:space="preserve"> 000 1120101001 0000 120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</si>
  <si>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</si>
  <si>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</si>
  <si>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</si>
  <si>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</si>
  <si>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</si>
  <si>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</si>
  <si>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</si>
  <si>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</si>
  <si>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</si>
  <si>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</si>
  <si>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</si>
  <si>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</si>
  <si>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 от компенсации затрат государства</t>
  </si>
  <si>
    <t xml:space="preserve"> 000 1130200000 0000 130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</si>
  <si>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</si>
  <si>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</si>
  <si>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</si>
  <si>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</si>
  <si>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</si>
  <si>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</si>
  <si>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</si>
  <si>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</si>
  <si>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</si>
  <si>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</si>
  <si>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</si>
  <si>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</si>
  <si>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</si>
  <si>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</si>
  <si>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</si>
  <si>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</si>
  <si>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</si>
  <si>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</si>
  <si>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</si>
  <si>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</si>
  <si>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</si>
  <si>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</si>
  <si>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</si>
  <si>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</si>
  <si>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</si>
  <si>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</si>
  <si>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</si>
  <si>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</si>
  <si>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</si>
  <si>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</si>
  <si>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</si>
  <si>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</si>
  <si>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</si>
  <si>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</si>
  <si>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судьями федеральных судов, должностными лицами федеральных государственных органов, учреждений, Центрального банка Российской Федерации</t>
  </si>
  <si>
    <t xml:space="preserve"> 000 1160107101 0000 140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</si>
  <si>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</si>
  <si>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</si>
  <si>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судьями федеральных судов, должностными лицами федеральных государственных органов, учреждений, Центрального банка Российской Федерации</t>
  </si>
  <si>
    <t xml:space="preserve"> 000 1160108101 0000 140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</si>
  <si>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</si>
  <si>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</si>
  <si>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</si>
  <si>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</si>
  <si>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</si>
  <si>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</si>
  <si>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</si>
  <si>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</si>
  <si>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</si>
  <si>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</si>
  <si>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</si>
  <si>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</si>
  <si>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</si>
  <si>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</si>
  <si>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</si>
  <si>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</si>
  <si>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</si>
  <si>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</si>
  <si>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Штрафы, установленные Налоговым кодексом Российской Федерации, за исключением штрафов, исчисляемых исходя из сумм (ставок) налогов (сборов, страховых взносов)</t>
  </si>
  <si>
    <t xml:space="preserve"> 000 1160500001 0000 140</t>
  </si>
  <si>
    <t xml:space="preserve">  Штрафы за налоговые правонарушения, установленные главой 16 Налогового кодекса Российской Федерации</t>
  </si>
  <si>
    <t xml:space="preserve"> 000 1160516001 0000 140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</si>
  <si>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</si>
  <si>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</si>
  <si>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</si>
  <si>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000 1161003005 0000 140</t>
  </si>
  <si>
    <t xml:space="preserve">  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</si>
  <si>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000 1161003205 0000 140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</si>
  <si>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</si>
  <si>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</si>
  <si>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</si>
  <si>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</si>
  <si>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</si>
  <si>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</si>
  <si>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 xml:space="preserve">  Платежи, уплачиваемые в целях возмещения вреда</t>
  </si>
  <si>
    <t xml:space="preserve"> 000 1161100001 0000 140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</si>
  <si>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</si>
  <si>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</si>
  <si>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</si>
  <si>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</si>
  <si>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</si>
  <si>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</si>
  <si>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</si>
  <si>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</si>
  <si>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Прочие неналоговые доходы</t>
  </si>
  <si>
    <t xml:space="preserve"> 000 1170500000 0000 180</t>
  </si>
  <si>
    <t xml:space="preserve">  Прочие неналоговые доходы бюджетов муниципальных районов</t>
  </si>
  <si>
    <t xml:space="preserve"> 000 1170505005 0000 180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</si>
  <si>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</si>
  <si>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</si>
  <si>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</si>
  <si>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</si>
  <si>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</si>
  <si>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</si>
  <si>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</si>
  <si>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</si>
  <si>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</si>
  <si>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</si>
  <si>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</si>
  <si>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</si>
  <si>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</si>
  <si>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000 2021500205 0000 150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</si>
  <si>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</si>
  <si>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</si>
  <si>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</si>
  <si>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</si>
  <si>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</si>
  <si>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000 2022007705 0000 150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</si>
  <si>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</si>
  <si>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</si>
  <si>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</si>
  <si>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000 2022021605 0000 150</t>
  </si>
  <si>
    <t xml:space="preserve">  Субсидии бюджетам на мероприятия федеральной целевой программы "Развитие водохозяйственного комплекса Российской Федерации в 2012 - 2020 годах"</t>
  </si>
  <si>
    <t xml:space="preserve"> 000 2022501600 0000 150</t>
  </si>
  <si>
    <t xml:space="preserve">  Субсидии бюджетам муниципальных районов на мероприятия федеральной целевой программы "Развитие водохозяйственного комплекса Российской Федерации в 2012 - 2020 годах"</t>
  </si>
  <si>
    <t xml:space="preserve"> 000 2022501605 0000 150</t>
  </si>
  <si>
    <t xml:space="preserve">  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</si>
  <si>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 000 2022516900 0000 150</t>
  </si>
  <si>
    <t xml:space="preserve">  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</si>
  <si>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 000 2022516905 0000 150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</si>
  <si>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</si>
  <si>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</si>
  <si>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</si>
  <si>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</si>
  <si>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 xml:space="preserve">  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</si>
  <si>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 xml:space="preserve"> 000 2022530600 0000 150</t>
  </si>
  <si>
    <t xml:space="preserve">  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</si>
  <si>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 xml:space="preserve"> 000 2022530605 0000 150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</si>
  <si>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</si>
  <si>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</si>
  <si>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</si>
  <si>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</si>
  <si>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</si>
  <si>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</si>
  <si>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муниципальных районов на поддержку отрасли культуры</t>
  </si>
  <si>
    <t xml:space="preserve"> 000 2022551905 0000 150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</si>
  <si>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</si>
  <si>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</si>
  <si>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муниципальных районов на реализацию программ формирования современной городской среды</t>
  </si>
  <si>
    <t xml:space="preserve"> 000 2022555505 0000 150</t>
  </si>
  <si>
    <t xml:space="preserve">  Прочие субсидии</t>
  </si>
  <si>
    <t xml:space="preserve"> 000 2022999900 0000 150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</si>
  <si>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</si>
  <si>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</si>
  <si>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</si>
  <si>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</si>
  <si>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</si>
  <si>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</si>
  <si>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</si>
  <si>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</si>
  <si>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</si>
  <si>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</si>
  <si>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</si>
  <si>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</si>
  <si>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</si>
  <si>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</si>
  <si>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</si>
  <si>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</si>
  <si>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 xml:space="preserve">  Прочие субвенции</t>
  </si>
  <si>
    <t xml:space="preserve"> 000 2023999900 0000 150</t>
  </si>
  <si>
    <t xml:space="preserve">  Прочие субвенции бюджетам муниципальных районов</t>
  </si>
  <si>
    <t xml:space="preserve"> 000 2023999905 0000 150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</si>
  <si>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</si>
  <si>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</si>
  <si>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</si>
  <si>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</si>
  <si>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</si>
  <si>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</si>
  <si>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 xml:space="preserve">  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</si>
  <si>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</si>
  <si>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 xml:space="preserve">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</si>
  <si>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000 2024530305 0000 150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</si>
  <si>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</si>
  <si>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</si>
  <si>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</si>
  <si>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</si>
  <si>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</si>
  <si>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</si>
  <si>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</si>
  <si>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</si>
  <si>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</si>
  <si>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</si>
  <si>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/>
  </si>
  <si>
    <t>Код расхода по бюджетной классификации</t>
  </si>
  <si>
    <t>Расходы бюджета - ИТОГО</t>
  </si>
  <si>
    <t xml:space="preserve">  ОБЩЕГОСУДАРСТВЕННЫЕ ВОПРОСЫ</t>
  </si>
  <si>
    <t xml:space="preserve"> 000 0100 0000000000 000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</si>
  <si>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</si>
  <si>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</si>
  <si>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</si>
  <si>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</si>
  <si>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 xml:space="preserve">  Расходы на выплаты персоналу государственных (муниципальных) органов</t>
  </si>
  <si>
    <t xml:space="preserve"> 000 0102 0000000000 120</t>
  </si>
  <si>
    <t xml:space="preserve">  Фонд оплаты труда государственных (муниципальных) органов</t>
  </si>
  <si>
    <t xml:space="preserve"> 000 0102 0000000000 121</t>
  </si>
  <si>
    <t xml:space="preserve">  Иные выплаты персоналу государственных (муниципальных) органов, за исключением фонда оплаты труда</t>
  </si>
  <si>
    <t xml:space="preserve"> 000 0102 0000000000 122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</si>
  <si>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</si>
  <si>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</si>
  <si>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</si>
  <si>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</si>
  <si>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</si>
  <si>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</si>
  <si>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</si>
  <si>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</si>
  <si>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000 0103 0000000000 123</t>
  </si>
  <si>
    <t xml:space="preserve"> 000 0103 0000000000 129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</si>
  <si>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</si>
  <si>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</si>
  <si>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</si>
  <si>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</si>
  <si>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</si>
  <si>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</si>
  <si>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</si>
  <si>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 Закупка товаров, работ и услуг для обеспечения государственных (муниципальных) нужд</t>
  </si>
  <si>
    <t xml:space="preserve"> 000 0104 0000000000 200</t>
  </si>
  <si>
    <t xml:space="preserve">  Иные закупки товаров, работ и услуг для обеспечения государственных (муниципальных) нужд</t>
  </si>
  <si>
    <t xml:space="preserve"> 000 0104 0000000000 240</t>
  </si>
  <si>
    <t xml:space="preserve">  Прочая закупка товаров, работ и услуг</t>
  </si>
  <si>
    <t xml:space="preserve"> 000 0104 0000000000 244</t>
  </si>
  <si>
    <t xml:space="preserve">  Иные бюджетные ассигнования</t>
  </si>
  <si>
    <t xml:space="preserve"> 000 0104 0000000000 800</t>
  </si>
  <si>
    <t xml:space="preserve">  Исполнение судебных актов</t>
  </si>
  <si>
    <t xml:space="preserve"> 000 0104 0000000000 830</t>
  </si>
  <si>
    <t xml:space="preserve">  Исполнение судебных актов Российской Федерации и мировых соглашений по возмещению причиненного вреда</t>
  </si>
  <si>
    <t xml:space="preserve"> 000 0104 0000000000 831</t>
  </si>
  <si>
    <t xml:space="preserve">  Уплата налогов, сборов и иных платежей</t>
  </si>
  <si>
    <t xml:space="preserve"> 000 0104 0000000000 850</t>
  </si>
  <si>
    <t xml:space="preserve">  Уплата налога на имущество организаций и земельного налога</t>
  </si>
  <si>
    <t xml:space="preserve"> 000 0104 0000000000 851</t>
  </si>
  <si>
    <t xml:space="preserve">  Уплата иных платежей</t>
  </si>
  <si>
    <t xml:space="preserve"> 000 0104 0000000000 853</t>
  </si>
  <si>
    <t xml:space="preserve">  Судебная система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</si>
  <si>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</si>
  <si>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</si>
  <si>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</si>
  <si>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</si>
  <si>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</si>
  <si>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</si>
  <si>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</si>
  <si>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</si>
  <si>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</si>
  <si>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</si>
  <si>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</si>
  <si>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</si>
  <si>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</si>
  <si>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</si>
  <si>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 Резервные фонды</t>
  </si>
  <si>
    <t xml:space="preserve"> 000 0111 0000000000 000</t>
  </si>
  <si>
    <t xml:space="preserve"> 000 0111 0000000000 800</t>
  </si>
  <si>
    <t xml:space="preserve">  Резервные средства</t>
  </si>
  <si>
    <t xml:space="preserve"> 000 0111 0000000000 870</t>
  </si>
  <si>
    <t xml:space="preserve">  Другие общегосударственные вопросы</t>
  </si>
  <si>
    <t xml:space="preserve"> 000 0113 0000000000 000</t>
  </si>
  <si>
    <t xml:space="preserve"> 000 0113 0000000000 100</t>
  </si>
  <si>
    <t xml:space="preserve">  Расходы на выплаты персоналу казенных учреждений</t>
  </si>
  <si>
    <t xml:space="preserve"> 000 0113 0000000000 110</t>
  </si>
  <si>
    <t xml:space="preserve">  Фонд оплаты труда учреждений</t>
  </si>
  <si>
    <t xml:space="preserve"> 000 0113 0000000000 111</t>
  </si>
  <si>
    <t xml:space="preserve">  Иные выплаты персоналу учреждений, за исключением фонда оплаты труда</t>
  </si>
  <si>
    <t xml:space="preserve"> 000 0113 0000000000 112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</si>
  <si>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</si>
  <si>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</si>
  <si>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</si>
  <si>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</si>
  <si>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000 0113 0000000000 244</t>
  </si>
  <si>
    <t xml:space="preserve">  Социальное обеспечение и иные выплаты населению</t>
  </si>
  <si>
    <t xml:space="preserve"> 000 0113 0000000000 300</t>
  </si>
  <si>
    <t xml:space="preserve">  Иные выплаты населению</t>
  </si>
  <si>
    <t xml:space="preserve"> 000 0113 0000000000 360</t>
  </si>
  <si>
    <t xml:space="preserve"> 000 0113 0000000000 800</t>
  </si>
  <si>
    <t xml:space="preserve"> 000 0113 0000000000 850</t>
  </si>
  <si>
    <t xml:space="preserve">  Уплата прочих налогов, сборов</t>
  </si>
  <si>
    <t xml:space="preserve"> 000 0113 0000000000 852</t>
  </si>
  <si>
    <t xml:space="preserve"> 000 0113 0000000000 853</t>
  </si>
  <si>
    <t xml:space="preserve">  НАЦИОНАЛЬНАЯ БЕЗОПАСНОСТЬ И ПРАВООХРАНИТЕЛЬНАЯ ДЕЯТЕЛЬНОСТЬ</t>
  </si>
  <si>
    <t xml:space="preserve"> 000 0300 0000000000 000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</si>
  <si>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</si>
  <si>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000 0309 0000000000 000</t>
  </si>
  <si>
    <t xml:space="preserve"> 000 0309 0000000000 200</t>
  </si>
  <si>
    <t xml:space="preserve"> 000 0309 0000000000 240</t>
  </si>
  <si>
    <t xml:space="preserve"> 000 0309 0000000000 244</t>
  </si>
  <si>
    <t xml:space="preserve"> 000 0309 0000000000 800</t>
  </si>
  <si>
    <t xml:space="preserve"> 000 0309 0000000000 850</t>
  </si>
  <si>
    <t xml:space="preserve"> 000 0309 0000000000 853</t>
  </si>
  <si>
    <t xml:space="preserve">  НАЦИОНАЛЬНАЯ ЭКОНОМИКА</t>
  </si>
  <si>
    <t xml:space="preserve"> 000 0400 0000000000 000</t>
  </si>
  <si>
    <t xml:space="preserve">  Сельское хозяйство и рыболовство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</si>
  <si>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</si>
  <si>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</si>
  <si>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</si>
  <si>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</si>
  <si>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 xml:space="preserve">  Водное хозяйство</t>
  </si>
  <si>
    <t xml:space="preserve"> 000 0406 0000000000 000</t>
  </si>
  <si>
    <t xml:space="preserve"> 000 0406 0000000000 200</t>
  </si>
  <si>
    <t xml:space="preserve"> 000 0406 0000000000 240</t>
  </si>
  <si>
    <t xml:space="preserve"> 000 0406 0000000000 244</t>
  </si>
  <si>
    <t xml:space="preserve">  Капитальные вложения в объекты государственной (муниципальной) собственности</t>
  </si>
  <si>
    <t xml:space="preserve"> 000 0406 0000000000 400</t>
  </si>
  <si>
    <t xml:space="preserve">  Бюджетные инвестиции</t>
  </si>
  <si>
    <t xml:space="preserve"> 000 0406 0000000000 410</t>
  </si>
  <si>
    <t xml:space="preserve">  Бюджетные инвестиции в объекты капитального строительства государственной (муниципальной) собственности</t>
  </si>
  <si>
    <t xml:space="preserve"> 000 0406 0000000000 414</t>
  </si>
  <si>
    <t xml:space="preserve">  Транспорт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</si>
  <si>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</si>
  <si>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</si>
  <si>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</si>
  <si>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</si>
  <si>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 xml:space="preserve">  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</si>
  <si>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</si>
  <si>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</si>
  <si>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</si>
  <si>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</si>
  <si>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 Межбюджетные трансферты</t>
  </si>
  <si>
    <t xml:space="preserve"> 000 0409 0000000000 500</t>
  </si>
  <si>
    <t xml:space="preserve"> 000 0409 0000000000 540</t>
  </si>
  <si>
    <t xml:space="preserve">  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</si>
  <si>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</si>
  <si>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</si>
  <si>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</si>
  <si>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</si>
  <si>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</si>
  <si>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</si>
  <si>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000 0412 0000000000 810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</si>
  <si>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</si>
  <si>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000 0412 0000000000 811</t>
  </si>
  <si>
    <t xml:space="preserve">  ЖИЛИЩНО-КОММУНАЛЬНОЕ ХОЗЯЙСТВО</t>
  </si>
  <si>
    <t xml:space="preserve"> 000 0500 0000000000 000</t>
  </si>
  <si>
    <t xml:space="preserve">  Жилищное хозяйство</t>
  </si>
  <si>
    <t xml:space="preserve"> 000 0501 0000000000 000</t>
  </si>
  <si>
    <t xml:space="preserve"> 000 0501 0000000000 200</t>
  </si>
  <si>
    <t xml:space="preserve"> 000 0501 0000000000 240</t>
  </si>
  <si>
    <t xml:space="preserve">  Закупка товаров, работ, услуг в целях капитального ремонта государственного (муниципального) имущества</t>
  </si>
  <si>
    <t xml:space="preserve"> 000 0501 0000000000 243</t>
  </si>
  <si>
    <t xml:space="preserve"> 000 0501 0000000000 244</t>
  </si>
  <si>
    <t xml:space="preserve"> 000 0501 0000000000 300</t>
  </si>
  <si>
    <t xml:space="preserve"> 000 0501 0000000000 360</t>
  </si>
  <si>
    <t xml:space="preserve"> 000 0501 0000000000 500</t>
  </si>
  <si>
    <t xml:space="preserve"> 000 0501 0000000000 540</t>
  </si>
  <si>
    <t xml:space="preserve">  Коммунальное хозяйство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</si>
  <si>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</si>
  <si>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</si>
  <si>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</si>
  <si>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000 0502 0000000000 244</t>
  </si>
  <si>
    <t xml:space="preserve"> 000 0502 0000000000 400</t>
  </si>
  <si>
    <t xml:space="preserve"> 000 0502 0000000000 410</t>
  </si>
  <si>
    <t xml:space="preserve"> 000 0502 0000000000 414</t>
  </si>
  <si>
    <t xml:space="preserve"> 000 0502 0000000000 500</t>
  </si>
  <si>
    <t xml:space="preserve"> 000 0502 0000000000 540</t>
  </si>
  <si>
    <t xml:space="preserve"> 000 0502 0000000000 800</t>
  </si>
  <si>
    <t xml:space="preserve"> 000 0502 0000000000 810</t>
  </si>
  <si>
    <t xml:space="preserve"> 000 0502 0000000000 811</t>
  </si>
  <si>
    <t xml:space="preserve">  Благоустройство</t>
  </si>
  <si>
    <t xml:space="preserve"> 000 0503 0000000000 000</t>
  </si>
  <si>
    <t xml:space="preserve"> 000 0503 0000000000 100</t>
  </si>
  <si>
    <t xml:space="preserve"> 000 0503 0000000000 110</t>
  </si>
  <si>
    <t xml:space="preserve"> 000 0503 0000000000 111</t>
  </si>
  <si>
    <t xml:space="preserve"> 000 0503 0000000000 119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</si>
  <si>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</si>
  <si>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</si>
  <si>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</si>
  <si>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000 0503 0000000000 400</t>
  </si>
  <si>
    <t xml:space="preserve"> 000 0503 0000000000 410</t>
  </si>
  <si>
    <t xml:space="preserve"> 000 0503 0000000000 414</t>
  </si>
  <si>
    <t xml:space="preserve"> 000 0503 0000000000 500</t>
  </si>
  <si>
    <t xml:space="preserve"> 000 0503 0000000000 540</t>
  </si>
  <si>
    <t xml:space="preserve"> 000 0503 0000000000 800</t>
  </si>
  <si>
    <t xml:space="preserve"> 000 0503 0000000000 850</t>
  </si>
  <si>
    <t xml:space="preserve"> 000 0503 0000000000 853</t>
  </si>
  <si>
    <t xml:space="preserve">  Другие вопросы в области жилищно-коммунального хозяйства</t>
  </si>
  <si>
    <t xml:space="preserve"> 000 0505 0000000000 000</t>
  </si>
  <si>
    <t xml:space="preserve"> 000 0505 0000000000 100</t>
  </si>
  <si>
    <t xml:space="preserve"> 000 0505 0000000000 120</t>
  </si>
  <si>
    <t xml:space="preserve"> 000 0505 0000000000 121</t>
  </si>
  <si>
    <t xml:space="preserve"> 000 0505 0000000000 129</t>
  </si>
  <si>
    <t xml:space="preserve">  ОХРАНА ОКРУЖАЮЩЕЙ СРЕДЫ</t>
  </si>
  <si>
    <t xml:space="preserve"> 000 0600 0000000000 000</t>
  </si>
  <si>
    <t xml:space="preserve">  Другие вопросы в области охраны окружающей среды</t>
  </si>
  <si>
    <t xml:space="preserve"> 000 0605 0000000000 000</t>
  </si>
  <si>
    <t xml:space="preserve"> 000 0605 0000000000 200</t>
  </si>
  <si>
    <t xml:space="preserve"> 000 0605 0000000000 240</t>
  </si>
  <si>
    <t xml:space="preserve"> 000 0605 0000000000 244</t>
  </si>
  <si>
    <t xml:space="preserve">  ОБРАЗОВАНИЕ</t>
  </si>
  <si>
    <t xml:space="preserve"> 000 0700 0000000000 000</t>
  </si>
  <si>
    <t xml:space="preserve">  Дошкольное образование</t>
  </si>
  <si>
    <t xml:space="preserve"> 000 0701 0000000000 000</t>
  </si>
  <si>
    <t xml:space="preserve"> 000 0701 0000000000 100</t>
  </si>
  <si>
    <t xml:space="preserve"> 000 0701 0000000000 110</t>
  </si>
  <si>
    <t xml:space="preserve"> 000 0701 0000000000 111</t>
  </si>
  <si>
    <t xml:space="preserve"> 000 0701 0000000000 119</t>
  </si>
  <si>
    <t xml:space="preserve"> 000 0701 0000000000 200</t>
  </si>
  <si>
    <t xml:space="preserve"> 000 0701 0000000000 240</t>
  </si>
  <si>
    <t xml:space="preserve"> 000 0701 0000000000 244</t>
  </si>
  <si>
    <t xml:space="preserve"> 000 0701 0000000000 800</t>
  </si>
  <si>
    <t xml:space="preserve"> 000 0701 0000000000 830</t>
  </si>
  <si>
    <t xml:space="preserve"> 000 0701 0000000000 831</t>
  </si>
  <si>
    <t xml:space="preserve"> 000 0701 0000000000 850</t>
  </si>
  <si>
    <t xml:space="preserve"> 000 0701 0000000000 851</t>
  </si>
  <si>
    <t xml:space="preserve"> 000 0701 0000000000 853</t>
  </si>
  <si>
    <t xml:space="preserve">  Общее образование</t>
  </si>
  <si>
    <t xml:space="preserve"> 000 0702 0000000000 000</t>
  </si>
  <si>
    <t xml:space="preserve"> 000 0702 0000000000 100</t>
  </si>
  <si>
    <t xml:space="preserve"> 000 0702 0000000000 110</t>
  </si>
  <si>
    <t xml:space="preserve"> 000 0702 0000000000 111</t>
  </si>
  <si>
    <t xml:space="preserve"> 000 0702 0000000000 119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</si>
  <si>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</si>
  <si>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</si>
  <si>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</si>
  <si>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000 0702 0000000000 800</t>
  </si>
  <si>
    <t xml:space="preserve"> 000 0702 0000000000 830</t>
  </si>
  <si>
    <t xml:space="preserve"> 000 0702 0000000000 831</t>
  </si>
  <si>
    <t xml:space="preserve"> 000 0702 0000000000 850</t>
  </si>
  <si>
    <t xml:space="preserve"> 000 0702 0000000000 851</t>
  </si>
  <si>
    <t xml:space="preserve"> 000 0702 0000000000 852</t>
  </si>
  <si>
    <t xml:space="preserve"> 000 0702 0000000000 853</t>
  </si>
  <si>
    <t xml:space="preserve">  Дополнительное образование детей</t>
  </si>
  <si>
    <t xml:space="preserve"> 000 0703 0000000000 000</t>
  </si>
  <si>
    <t xml:space="preserve">  Предоставление субсидий бюджетным, автономным учреждениям и иным некоммерческим организациям</t>
  </si>
  <si>
    <t xml:space="preserve"> 000 0703 0000000000 600</t>
  </si>
  <si>
    <t xml:space="preserve">  Субсидии бюджетным учреждениям</t>
  </si>
  <si>
    <t xml:space="preserve"> 000 0703 0000000000 610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</si>
  <si>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</si>
  <si>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000 0703 0000000000 611</t>
  </si>
  <si>
    <t xml:space="preserve">  Субсидии бюджетным учреждениям на иные цели</t>
  </si>
  <si>
    <t xml:space="preserve"> 000 0703 0000000000 612</t>
  </si>
  <si>
    <t xml:space="preserve">  Профессиональная подготовка, переподготовка и повышение квалификации</t>
  </si>
  <si>
    <t xml:space="preserve"> 000 0705 0000000000 000</t>
  </si>
  <si>
    <t xml:space="preserve"> 000 0705 0000000000 100</t>
  </si>
  <si>
    <t xml:space="preserve"> 000 0705 0000000000 110</t>
  </si>
  <si>
    <t xml:space="preserve"> 000 0705 0000000000 112</t>
  </si>
  <si>
    <t xml:space="preserve"> 000 0705 0000000000 200</t>
  </si>
  <si>
    <t xml:space="preserve"> 000 0705 0000000000 240</t>
  </si>
  <si>
    <t xml:space="preserve"> 000 0705 0000000000 244</t>
  </si>
  <si>
    <t xml:space="preserve"> 000 0705 0000000000 600</t>
  </si>
  <si>
    <t xml:space="preserve"> 000 0705 0000000000 610</t>
  </si>
  <si>
    <t xml:space="preserve"> 000 0705 0000000000 612</t>
  </si>
  <si>
    <t xml:space="preserve">  Молодежная политика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</si>
  <si>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</si>
  <si>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</si>
  <si>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</si>
  <si>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</si>
  <si>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</si>
  <si>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</si>
  <si>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000 0707 0000000000 611</t>
  </si>
  <si>
    <t xml:space="preserve"> 000 0707 0000000000 612</t>
  </si>
  <si>
    <t xml:space="preserve">  Другие вопросы в области образования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</si>
  <si>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</si>
  <si>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</si>
  <si>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</si>
  <si>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</si>
  <si>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000 0709 0000000000 112</t>
  </si>
  <si>
    <t xml:space="preserve"> 000 0709 0000000000 119</t>
  </si>
  <si>
    <t xml:space="preserve"> 000 0709 0000000000 120</t>
  </si>
  <si>
    <t xml:space="preserve"> 000 0709 0000000000 121</t>
  </si>
  <si>
    <t xml:space="preserve"> 000 0709 0000000000 129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</si>
  <si>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</si>
  <si>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</si>
  <si>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</si>
  <si>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000 0709 0000000000 800</t>
  </si>
  <si>
    <t xml:space="preserve"> 000 0709 0000000000 830</t>
  </si>
  <si>
    <t xml:space="preserve"> 000 0709 0000000000 831</t>
  </si>
  <si>
    <t xml:space="preserve"> 000 0709 0000000000 850</t>
  </si>
  <si>
    <t xml:space="preserve"> 000 0709 0000000000 851</t>
  </si>
  <si>
    <t xml:space="preserve"> 000 0709 0000000000 852</t>
  </si>
  <si>
    <t xml:space="preserve"> 000 0709 0000000000 853</t>
  </si>
  <si>
    <t xml:space="preserve">  КУЛЬТУРА, КИНЕМАТОГРАФИЯ</t>
  </si>
  <si>
    <t xml:space="preserve"> 000 0800 0000000000 000</t>
  </si>
  <si>
    <t xml:space="preserve">  Культура</t>
  </si>
  <si>
    <t xml:space="preserve"> 000 0801 0000000000 000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</si>
  <si>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</si>
  <si>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</si>
  <si>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</si>
  <si>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000 0801 0000000000 500</t>
  </si>
  <si>
    <t xml:space="preserve"> 000 0801 0000000000 540</t>
  </si>
  <si>
    <t xml:space="preserve"> 000 0801 0000000000 600</t>
  </si>
  <si>
    <t xml:space="preserve"> 000 0801 0000000000 610</t>
  </si>
  <si>
    <t xml:space="preserve"> 000 0801 0000000000 611</t>
  </si>
  <si>
    <t xml:space="preserve">  ЗДРАВООХРАНЕНИЕ</t>
  </si>
  <si>
    <t xml:space="preserve"> 000 0900 0000000000 000</t>
  </si>
  <si>
    <t xml:space="preserve">  Стационарная медицинская помощь</t>
  </si>
  <si>
    <t xml:space="preserve"> 000 0901 0000000000 000</t>
  </si>
  <si>
    <t xml:space="preserve"> 000 0901 0000000000 300</t>
  </si>
  <si>
    <t xml:space="preserve">  Социальные выплаты гражданам, кроме публичных нормативных социальных выплат</t>
  </si>
  <si>
    <t xml:space="preserve"> 000 0901 0000000000 320</t>
  </si>
  <si>
    <t xml:space="preserve">  Пособия, компенсации и иные социальные выплаты гражданам, кроме публичных нормативных обязательств</t>
  </si>
  <si>
    <t xml:space="preserve"> 000 0901 0000000000 321</t>
  </si>
  <si>
    <t xml:space="preserve">  СОЦИАЛЬНАЯ ПОЛИТИКА</t>
  </si>
  <si>
    <t xml:space="preserve"> 000 1000 0000000000 000</t>
  </si>
  <si>
    <t xml:space="preserve">  Пенсионное обеспечение</t>
  </si>
  <si>
    <t xml:space="preserve"> 000 1001 0000000000 000</t>
  </si>
  <si>
    <t xml:space="preserve"> 000 1001 0000000000 300</t>
  </si>
  <si>
    <t xml:space="preserve"> 000 1001 0000000000 320</t>
  </si>
  <si>
    <t xml:space="preserve"> 000 1001 0000000000 321</t>
  </si>
  <si>
    <t xml:space="preserve">  Социальное обеспечение населения</t>
  </si>
  <si>
    <t xml:space="preserve"> 000 1003 0000000000 000</t>
  </si>
  <si>
    <t xml:space="preserve"> 000 1003 0000000000 300</t>
  </si>
  <si>
    <t xml:space="preserve"> 000 1003 0000000000 320</t>
  </si>
  <si>
    <t xml:space="preserve">  Субсидии гражданам на приобретение жилья</t>
  </si>
  <si>
    <t xml:space="preserve"> 000 1003 0000000000 322</t>
  </si>
  <si>
    <t xml:space="preserve">  Приобретение товаров, работ, услуг в пользу граждан в целях их социального обеспечения</t>
  </si>
  <si>
    <t xml:space="preserve"> 000 1003 0000000000 323</t>
  </si>
  <si>
    <t xml:space="preserve">  Охрана семьи и детства</t>
  </si>
  <si>
    <t xml:space="preserve"> 000 1004 0000000000 000</t>
  </si>
  <si>
    <t xml:space="preserve"> 000 1004 0000000000 200</t>
  </si>
  <si>
    <t xml:space="preserve"> 000 1004 0000000000 240</t>
  </si>
  <si>
    <t xml:space="preserve"> 000 1004 0000000000 244</t>
  </si>
  <si>
    <t xml:space="preserve"> 000 1004 0000000000 300</t>
  </si>
  <si>
    <t xml:space="preserve"> 000 1004 0000000000 320</t>
  </si>
  <si>
    <t xml:space="preserve"> 000 1004 0000000000 321</t>
  </si>
  <si>
    <t xml:space="preserve"> 000 1004 0000000000 400</t>
  </si>
  <si>
    <t xml:space="preserve"> 000 1004 0000000000 410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</si>
  <si>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</si>
  <si>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 xml:space="preserve"> 000 1004 0000000000 412</t>
  </si>
  <si>
    <t xml:space="preserve">  ФИЗИЧЕСКАЯ КУЛЬТУРА И СПОРТ</t>
  </si>
  <si>
    <t xml:space="preserve"> 000 1100 0000000000 000</t>
  </si>
  <si>
    <t xml:space="preserve">  Физическая культура</t>
  </si>
  <si>
    <t xml:space="preserve"> 000 1101 0000000000 000</t>
  </si>
  <si>
    <t xml:space="preserve"> 000 1101 0000000000 100</t>
  </si>
  <si>
    <t xml:space="preserve"> 000 1101 0000000000 120</t>
  </si>
  <si>
    <t xml:space="preserve"> 000 1101 0000000000 123</t>
  </si>
  <si>
    <t xml:space="preserve"> 000 1101 0000000000 200</t>
  </si>
  <si>
    <t xml:space="preserve"> 000 1101 0000000000 240</t>
  </si>
  <si>
    <t xml:space="preserve"> 000 1101 0000000000 244</t>
  </si>
  <si>
    <t xml:space="preserve">  Массовый спорт</t>
  </si>
  <si>
    <t xml:space="preserve"> 000 1102 0000000000 000</t>
  </si>
  <si>
    <t xml:space="preserve"> 000 1102 0000000000 600</t>
  </si>
  <si>
    <t xml:space="preserve"> 000 1102 0000000000 610</t>
  </si>
  <si>
    <t xml:space="preserve"> 000 1102 0000000000 611</t>
  </si>
  <si>
    <t xml:space="preserve">  ОБСЛУЖИВАНИЕ ГОСУДАРСТВЕННОГО (МУНИЦИПАЛЬНОГО) ДОЛГА</t>
  </si>
  <si>
    <t xml:space="preserve"> 000 1300 0000000000 000</t>
  </si>
  <si>
    <t xml:space="preserve">  Обслуживание государственного (муниципального) внутреннего долга</t>
  </si>
  <si>
    <t xml:space="preserve"> 000 1301 0000000000 000</t>
  </si>
  <si>
    <t xml:space="preserve">  Обслуживание государственного (муниципального) долга</t>
  </si>
  <si>
    <t xml:space="preserve"> 000 1301 0000000000 700</t>
  </si>
  <si>
    <t xml:space="preserve">  Обслуживание муниципального долга</t>
  </si>
  <si>
    <t xml:space="preserve"> 000 1301 0000000000 730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</si>
  <si>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</si>
  <si>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</si>
  <si>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</si>
  <si>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</si>
  <si>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</si>
  <si>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</si>
  <si>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Кредиты кредитных организаций в валюте Российской Федерации</t>
  </si>
  <si>
    <t xml:space="preserve"> 000 0102000000 0000 000</t>
  </si>
  <si>
    <t xml:space="preserve">  Получение кредитов от кредитных организаций в валюте Российской Федерации</t>
  </si>
  <si>
    <t xml:space="preserve"> 000 0102000000 0000 700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</si>
  <si>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</si>
  <si>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000 0102000005 0000 710</t>
  </si>
  <si>
    <t xml:space="preserve">  Погашение кредитов, предоставленных кредитными организациями в валюте Российской Федерации</t>
  </si>
  <si>
    <t xml:space="preserve"> 000 0102000000 0000 800</t>
  </si>
  <si>
    <t xml:space="preserve">  Погашение бюджетами муниципальных районов кредитов от кредитных организаций в валюте Российской Федерации</t>
  </si>
  <si>
    <t xml:space="preserve"> 000 0102000005 0000 810</t>
  </si>
  <si>
    <t xml:space="preserve">источники внешнего финансирования 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</si>
  <si>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</si>
  <si>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</si>
  <si>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</si>
  <si>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</si>
  <si>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остатков средств бюджетов</t>
  </si>
  <si>
    <t xml:space="preserve"> 000 0105000000 0000 500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</si>
  <si>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</si>
  <si>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</si>
  <si>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</si>
  <si>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</si>
  <si>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бюджетов муниципальных районов</t>
  </si>
  <si>
    <t xml:space="preserve"> 000 0105020105 0000 510</t>
  </si>
  <si>
    <t>уменьшение остатков средств, всего</t>
  </si>
  <si>
    <t xml:space="preserve">  Уменьшение остатков средств бюджетов</t>
  </si>
  <si>
    <t xml:space="preserve"> 000 0105000000 0000 600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</si>
  <si>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</si>
  <si>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</si>
  <si>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</si>
  <si>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</si>
  <si>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</si>
  <si>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</si>
  <si>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>Утверждено в бюджете на 01.10.2020</t>
  </si>
  <si>
    <t>исполнено на 01.10.2020</t>
  </si>
  <si>
    <t>прогноз исполнения на 2020 год</t>
  </si>
  <si>
    <t>% исполнения (прогноз)</t>
  </si>
  <si>
    <t>утверждено в бюджете на 01.10.2020</t>
  </si>
  <si>
    <t>прогноз исполнения на 2020</t>
  </si>
  <si>
    <t>руб.</t>
  </si>
  <si>
    <t>Прогноз исполнения бюджета Юрьевецкого муниципального района на 2020 год</t>
  </si>
  <si>
    <t xml:space="preserve"> 1. Доходы бюджета</t>
  </si>
  <si>
    <t xml:space="preserve">  2. Расходы бюджета</t>
  </si>
  <si>
    <t>процет исполнения на 2020 год</t>
  </si>
  <si>
    <t xml:space="preserve">                           3. Источники финансирования дефицита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</si>
</sst>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0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3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 shrinkToFit="1"/>
    </xf>
    <xf numFmtId="4" fontId="6" fillId="0" borderId="20">
      <alignment horizontal="right" shrinkToFit="1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8">
      <alignment horizontal="left" wrapText="1"/>
    </xf>
    <xf numFmtId="49" fontId="6" fillId="0" borderId="19">
      <alignment horizontal="center" wrapText="1"/>
    </xf>
    <xf numFmtId="4" fontId="6" fillId="0" borderId="29">
      <alignment horizontal="right" shrinkToFit="1"/>
    </xf>
    <xf numFmtId="4" fontId="6" fillId="0" borderId="30">
      <alignment horizontal="right" shrinkToFit="1"/>
    </xf>
    <xf numFmtId="0" fontId="6" fillId="0" borderId="31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0">
      <alignment horizontal="left" wrapText="1" indent="2"/>
    </xf>
    <xf numFmtId="0" fontId="6" fillId="0" borderId="11">
      <alignment horizontal="left" wrapText="1" indent="2"/>
    </xf>
    <xf numFmtId="0" fontId="6" fillId="0" borderId="12"/>
    <xf numFmtId="0" fontId="6" fillId="0" borderId="32"/>
    <xf numFmtId="0" fontId="1" fillId="0" borderId="33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 shrinkToFit="1"/>
    </xf>
    <xf numFmtId="4" fontId="6" fillId="0" borderId="36">
      <alignment horizontal="right" shrinkToFit="1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8">
      <alignment horizontal="left" wrapText="1" indent="1"/>
    </xf>
    <xf numFmtId="49" fontId="6" fillId="0" borderId="37">
      <alignment horizontal="center" wrapText="1"/>
    </xf>
    <xf numFmtId="49" fontId="6" fillId="0" borderId="29">
      <alignment horizontal="center"/>
    </xf>
    <xf numFmtId="0" fontId="6" fillId="0" borderId="31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8">
      <alignment horizontal="left" wrapText="1" indent="2"/>
    </xf>
    <xf numFmtId="49" fontId="6" fillId="0" borderId="37">
      <alignment horizontal="center" shrinkToFit="1"/>
    </xf>
    <xf numFmtId="49" fontId="6" fillId="0" borderId="29">
      <alignment horizontal="center" shrinkToFit="1"/>
    </xf>
    <xf numFmtId="0" fontId="6" fillId="0" borderId="31">
      <alignment horizontal="left" wrapText="1" indent="2"/>
    </xf>
    <xf numFmtId="0" fontId="4" fillId="0" borderId="13"/>
    <xf numFmtId="0" fontId="10" fillId="0" borderId="39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40"/>
    <xf numFmtId="49" fontId="1" fillId="0" borderId="18">
      <alignment horizontal="center"/>
    </xf>
    <xf numFmtId="0" fontId="9" fillId="0" borderId="8"/>
    <xf numFmtId="49" fontId="11" fillId="0" borderId="41">
      <alignment horizontal="left" vertical="center" wrapText="1"/>
    </xf>
    <xf numFmtId="49" fontId="1" fillId="0" borderId="27">
      <alignment horizontal="center" vertical="center" wrapText="1"/>
    </xf>
    <xf numFmtId="49" fontId="6" fillId="0" borderId="42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>
      <alignment shrinkToFit="1"/>
    </xf>
    <xf numFmtId="4" fontId="6" fillId="0" borderId="24">
      <alignment horizontal="right" shrinkToFit="1"/>
    </xf>
    <xf numFmtId="4" fontId="6" fillId="0" borderId="25">
      <alignment horizontal="right" shrinkToFit="1"/>
    </xf>
    <xf numFmtId="49" fontId="6" fillId="0" borderId="38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1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40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 shrinkToFit="1"/>
    </xf>
    <xf numFmtId="4" fontId="6" fillId="0" borderId="45">
      <alignment horizontal="right" shrinkToFit="1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>
      <alignment shrinkToFit="1"/>
    </xf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9">
      <alignment horizontal="center" vertical="center" textRotation="90"/>
    </xf>
    <xf numFmtId="49" fontId="11" fillId="0" borderId="40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1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1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91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4" fillId="0" borderId="5" xfId="10" applyNumberFormat="1" applyProtection="1"/>
    <xf numFmtId="0" fontId="4" fillId="0" borderId="8" xfId="15" applyNumberFormat="1" applyProtection="1"/>
    <xf numFmtId="0" fontId="6" fillId="0" borderId="1" xfId="18" applyNumberFormat="1" applyProtection="1"/>
    <xf numFmtId="0" fontId="9" fillId="0" borderId="15" xfId="34" applyNumberFormat="1" applyProtection="1"/>
    <xf numFmtId="49" fontId="6" fillId="0" borderId="16" xfId="35" applyNumberFormat="1" applyProtection="1">
      <alignment horizontal="center" vertical="center" wrapText="1"/>
    </xf>
    <xf numFmtId="49" fontId="6" fillId="0" borderId="4" xfId="36" applyNumberFormat="1" applyProtection="1">
      <alignment horizontal="center" vertical="center" wrapText="1"/>
    </xf>
    <xf numFmtId="0" fontId="6" fillId="0" borderId="17" xfId="37" applyNumberFormat="1" applyProtection="1">
      <alignment horizontal="left" wrapText="1"/>
    </xf>
    <xf numFmtId="49" fontId="6" fillId="0" borderId="19" xfId="39" applyNumberFormat="1" applyProtection="1">
      <alignment horizontal="center"/>
    </xf>
    <xf numFmtId="4" fontId="6" fillId="0" borderId="16" xfId="40" applyNumberFormat="1" applyProtection="1">
      <alignment horizontal="right" shrinkToFit="1"/>
    </xf>
    <xf numFmtId="4" fontId="6" fillId="0" borderId="20" xfId="41" applyNumberFormat="1" applyProtection="1">
      <alignment horizontal="right" shrinkToFit="1"/>
    </xf>
    <xf numFmtId="0" fontId="6" fillId="0" borderId="22" xfId="43" applyNumberFormat="1" applyProtection="1">
      <alignment horizontal="left" wrapText="1" indent="1"/>
    </xf>
    <xf numFmtId="49" fontId="6" fillId="0" borderId="24" xfId="45" applyNumberFormat="1" applyProtection="1">
      <alignment horizontal="center"/>
    </xf>
    <xf numFmtId="49" fontId="6" fillId="0" borderId="25" xfId="46" applyNumberFormat="1" applyProtection="1">
      <alignment horizontal="center"/>
    </xf>
    <xf numFmtId="0" fontId="6" fillId="0" borderId="20" xfId="48" applyNumberFormat="1" applyProtection="1">
      <alignment horizontal="left" wrapText="1" indent="2"/>
    </xf>
    <xf numFmtId="49" fontId="6" fillId="0" borderId="16" xfId="50" applyNumberFormat="1" applyProtection="1">
      <alignment horizontal="center"/>
    </xf>
    <xf numFmtId="0" fontId="6" fillId="0" borderId="15" xfId="52" applyNumberFormat="1" applyProtection="1"/>
    <xf numFmtId="0" fontId="6" fillId="2" borderId="1" xfId="54" applyNumberFormat="1" applyProtection="1"/>
    <xf numFmtId="0" fontId="6" fillId="0" borderId="1" xfId="55" applyNumberFormat="1" applyProtection="1">
      <alignment horizontal="left" wrapText="1"/>
    </xf>
    <xf numFmtId="49" fontId="6" fillId="0" borderId="1" xfId="56" applyNumberFormat="1" applyProtection="1">
      <alignment horizontal="center" wrapText="1"/>
    </xf>
    <xf numFmtId="49" fontId="6" fillId="0" borderId="1" xfId="57" applyNumberFormat="1" applyProtection="1">
      <alignment horizontal="center"/>
    </xf>
    <xf numFmtId="0" fontId="6" fillId="0" borderId="2" xfId="58" applyNumberFormat="1" applyProtection="1">
      <alignment horizontal="left"/>
    </xf>
    <xf numFmtId="49" fontId="6" fillId="0" borderId="2" xfId="59" applyNumberFormat="1" applyProtection="1"/>
    <xf numFmtId="0" fontId="6" fillId="0" borderId="2" xfId="60" applyNumberFormat="1" applyProtection="1"/>
    <xf numFmtId="0" fontId="4" fillId="0" borderId="2" xfId="61" applyNumberFormat="1" applyProtection="1"/>
    <xf numFmtId="0" fontId="6" fillId="0" borderId="28" xfId="62" applyNumberFormat="1" applyProtection="1">
      <alignment horizontal="left" wrapText="1"/>
    </xf>
    <xf numFmtId="49" fontId="6" fillId="0" borderId="19" xfId="63" applyNumberFormat="1" applyProtection="1">
      <alignment horizontal="center" wrapText="1"/>
    </xf>
    <xf numFmtId="4" fontId="6" fillId="0" borderId="29" xfId="64" applyNumberFormat="1" applyProtection="1">
      <alignment horizontal="right" shrinkToFit="1"/>
    </xf>
    <xf numFmtId="4" fontId="6" fillId="0" borderId="30" xfId="65" applyNumberFormat="1" applyProtection="1">
      <alignment horizontal="right" shrinkToFit="1"/>
    </xf>
    <xf numFmtId="49" fontId="6" fillId="0" borderId="20" xfId="68" applyNumberFormat="1" applyProtection="1">
      <alignment horizontal="center"/>
    </xf>
    <xf numFmtId="0" fontId="6" fillId="0" borderId="30" xfId="69" applyNumberFormat="1" applyProtection="1">
      <alignment horizontal="left" wrapText="1" indent="2"/>
    </xf>
    <xf numFmtId="0" fontId="6" fillId="0" borderId="12" xfId="71" applyNumberFormat="1" applyProtection="1"/>
    <xf numFmtId="0" fontId="6" fillId="0" borderId="32" xfId="72" applyNumberFormat="1" applyProtection="1"/>
    <xf numFmtId="0" fontId="1" fillId="0" borderId="33" xfId="73" applyNumberFormat="1" applyProtection="1">
      <alignment horizontal="left" wrapText="1"/>
    </xf>
    <xf numFmtId="49" fontId="6" fillId="0" borderId="35" xfId="75" applyNumberFormat="1" applyProtection="1">
      <alignment horizontal="center" wrapText="1"/>
    </xf>
    <xf numFmtId="4" fontId="6" fillId="0" borderId="19" xfId="76" applyNumberFormat="1" applyProtection="1">
      <alignment horizontal="right" shrinkToFit="1"/>
    </xf>
    <xf numFmtId="4" fontId="6" fillId="0" borderId="36" xfId="77" applyNumberFormat="1" applyProtection="1">
      <alignment horizontal="right" shrinkToFit="1"/>
    </xf>
    <xf numFmtId="0" fontId="4" fillId="0" borderId="15" xfId="79" applyNumberFormat="1" applyProtection="1"/>
    <xf numFmtId="0" fontId="1" fillId="0" borderId="2" xfId="82" applyNumberFormat="1" applyProtection="1"/>
    <xf numFmtId="0" fontId="6" fillId="0" borderId="22" xfId="84" applyNumberFormat="1" applyProtection="1">
      <alignment horizontal="left" wrapText="1"/>
    </xf>
    <xf numFmtId="0" fontId="4" fillId="0" borderId="24" xfId="86" applyNumberFormat="1" applyProtection="1"/>
    <xf numFmtId="0" fontId="6" fillId="0" borderId="28" xfId="88" applyNumberFormat="1" applyProtection="1">
      <alignment horizontal="left" wrapText="1" indent="1"/>
    </xf>
    <xf numFmtId="49" fontId="6" fillId="0" borderId="29" xfId="90" applyNumberFormat="1" applyProtection="1">
      <alignment horizontal="center"/>
    </xf>
    <xf numFmtId="0" fontId="6" fillId="0" borderId="22" xfId="92" applyNumberFormat="1" applyProtection="1">
      <alignment horizontal="left" wrapText="1" indent="2"/>
    </xf>
    <xf numFmtId="0" fontId="6" fillId="0" borderId="38" xfId="94" applyNumberFormat="1" applyProtection="1">
      <alignment horizontal="left" wrapText="1" indent="2"/>
    </xf>
    <xf numFmtId="49" fontId="6" fillId="0" borderId="29" xfId="96" applyNumberFormat="1" applyProtection="1">
      <alignment horizontal="center" shrinkToFit="1"/>
    </xf>
    <xf numFmtId="0" fontId="4" fillId="0" borderId="13" xfId="98" applyNumberFormat="1" applyProtection="1"/>
    <xf numFmtId="10" fontId="6" fillId="0" borderId="16" xfId="40" applyNumberFormat="1" applyProtection="1">
      <alignment horizontal="right" shrinkToFit="1"/>
    </xf>
    <xf numFmtId="10" fontId="6" fillId="0" borderId="24" xfId="45" applyNumberFormat="1" applyProtection="1">
      <alignment horizontal="center"/>
    </xf>
    <xf numFmtId="49" fontId="17" fillId="0" borderId="16" xfId="35" applyNumberFormat="1" applyFont="1" applyProtection="1">
      <alignment horizontal="center" vertical="center" wrapText="1"/>
    </xf>
    <xf numFmtId="49" fontId="17" fillId="0" borderId="4" xfId="36" applyNumberFormat="1" applyFont="1" applyProtection="1">
      <alignment horizontal="center" vertical="center" wrapText="1"/>
    </xf>
    <xf numFmtId="49" fontId="6" fillId="0" borderId="16" xfId="35" applyAlignment="1">
      <alignment vertical="center" wrapText="1"/>
    </xf>
    <xf numFmtId="10" fontId="6" fillId="0" borderId="29" xfId="64" applyNumberFormat="1" applyProtection="1">
      <alignment horizontal="right" shrinkToFit="1"/>
    </xf>
    <xf numFmtId="10" fontId="6" fillId="0" borderId="15" xfId="52" applyNumberFormat="1" applyProtection="1"/>
    <xf numFmtId="10" fontId="6" fillId="2" borderId="1" xfId="54" applyNumberFormat="1" applyProtection="1"/>
    <xf numFmtId="4" fontId="17" fillId="0" borderId="16" xfId="40" applyNumberFormat="1" applyFont="1" applyProtection="1">
      <alignment horizontal="right" shrinkToFit="1"/>
    </xf>
    <xf numFmtId="4" fontId="6" fillId="0" borderId="16" xfId="40" applyNumberFormat="1" applyFill="1" applyProtection="1">
      <alignment horizontal="right" shrinkToFit="1"/>
    </xf>
    <xf numFmtId="49" fontId="6" fillId="0" borderId="48" xfId="36" applyNumberFormat="1" applyBorder="1" applyProtection="1">
      <alignment horizontal="center" vertical="center" wrapText="1"/>
    </xf>
    <xf numFmtId="4" fontId="6" fillId="0" borderId="46" xfId="41" applyNumberFormat="1" applyBorder="1" applyProtection="1">
      <alignment horizontal="right" shrinkToFit="1"/>
    </xf>
    <xf numFmtId="0" fontId="4" fillId="0" borderId="49" xfId="87" applyNumberFormat="1" applyBorder="1" applyProtection="1"/>
    <xf numFmtId="4" fontId="6" fillId="0" borderId="50" xfId="65" applyNumberFormat="1" applyBorder="1" applyProtection="1">
      <alignment horizontal="right" shrinkToFit="1"/>
    </xf>
    <xf numFmtId="49" fontId="6" fillId="0" borderId="49" xfId="46" applyNumberFormat="1" applyBorder="1" applyProtection="1">
      <alignment horizontal="center"/>
    </xf>
    <xf numFmtId="0" fontId="4" fillId="0" borderId="47" xfId="10" applyNumberFormat="1" applyBorder="1" applyAlignment="1" applyProtection="1">
      <alignment horizontal="center"/>
    </xf>
    <xf numFmtId="49" fontId="17" fillId="0" borderId="16" xfId="35" applyFont="1" applyAlignment="1">
      <alignment vertical="center" wrapText="1"/>
    </xf>
    <xf numFmtId="49" fontId="17" fillId="0" borderId="46" xfId="35" applyFont="1" applyBorder="1" applyAlignment="1">
      <alignment vertical="center" wrapText="1"/>
    </xf>
    <xf numFmtId="49" fontId="17" fillId="0" borderId="46" xfId="35" applyNumberFormat="1" applyFont="1" applyBorder="1" applyProtection="1">
      <alignment horizontal="center" vertical="center" wrapText="1"/>
    </xf>
    <xf numFmtId="10" fontId="17" fillId="0" borderId="47" xfId="15" applyNumberFormat="1" applyFont="1" applyBorder="1" applyProtection="1"/>
    <xf numFmtId="0" fontId="18" fillId="0" borderId="1" xfId="5" applyNumberFormat="1" applyFont="1" applyAlignment="1" applyProtection="1">
      <alignment horizontal="center"/>
    </xf>
    <xf numFmtId="49" fontId="6" fillId="0" borderId="24" xfId="35" applyNumberFormat="1" applyBorder="1" applyAlignment="1" applyProtection="1">
      <alignment horizontal="center" vertical="center" wrapText="1"/>
    </xf>
    <xf numFmtId="49" fontId="6" fillId="0" borderId="29" xfId="35" applyNumberFormat="1" applyBorder="1" applyAlignment="1" applyProtection="1">
      <alignment horizontal="center" vertical="center" wrapText="1"/>
    </xf>
    <xf numFmtId="0" fontId="19" fillId="0" borderId="2" xfId="1" applyNumberFormat="1" applyFont="1" applyBorder="1" applyAlignment="1" applyProtection="1">
      <alignment horizontal="center"/>
    </xf>
    <xf numFmtId="0" fontId="1" fillId="0" borderId="2" xfId="1" applyNumberFormat="1" applyBorder="1" applyAlignment="1" applyProtection="1">
      <alignment horizontal="center"/>
    </xf>
    <xf numFmtId="49" fontId="6" fillId="0" borderId="16" xfId="35" applyNumberFormat="1" applyProtection="1">
      <alignment horizontal="center" vertical="center" wrapText="1"/>
    </xf>
    <xf numFmtId="49" fontId="6" fillId="0" borderId="16" xfId="35">
      <alignment horizontal="center" vertical="center" wrapText="1"/>
    </xf>
    <xf numFmtId="49" fontId="17" fillId="0" borderId="46" xfId="35" applyFont="1" applyBorder="1" applyAlignment="1">
      <alignment horizontal="center" vertical="center" wrapText="1"/>
    </xf>
    <xf numFmtId="49" fontId="6" fillId="0" borderId="12" xfId="35" applyBorder="1" applyAlignment="1">
      <alignment horizontal="center" vertical="center" wrapText="1"/>
    </xf>
    <xf numFmtId="49" fontId="6" fillId="0" borderId="39" xfId="35" applyBorder="1" applyAlignment="1">
      <alignment horizontal="center" vertical="center" wrapText="1"/>
    </xf>
    <xf numFmtId="0" fontId="19" fillId="0" borderId="1" xfId="1" applyNumberFormat="1" applyFont="1" applyAlignment="1" applyProtection="1">
      <alignment horizontal="center"/>
    </xf>
    <xf numFmtId="0" fontId="1" fillId="0" borderId="1" xfId="1" applyNumberFormat="1" applyAlignment="1" applyProtection="1">
      <alignment horizontal="center"/>
    </xf>
    <xf numFmtId="10" fontId="17" fillId="0" borderId="51" xfId="15" applyNumberFormat="1" applyFont="1" applyBorder="1" applyAlignment="1" applyProtection="1">
      <alignment horizontal="center"/>
    </xf>
    <xf numFmtId="10" fontId="17" fillId="0" borderId="52" xfId="15" applyNumberFormat="1" applyFont="1" applyBorder="1" applyAlignment="1" applyProtection="1">
      <alignment horizontal="center"/>
    </xf>
    <xf numFmtId="49" fontId="17" fillId="0" borderId="24" xfId="35" applyNumberFormat="1" applyFont="1" applyBorder="1" applyAlignment="1" applyProtection="1">
      <alignment horizontal="center" vertical="center" wrapText="1"/>
    </xf>
    <xf numFmtId="49" fontId="17" fillId="0" borderId="29" xfId="35" applyNumberFormat="1" applyFont="1" applyBorder="1" applyAlignment="1" applyProtection="1">
      <alignment horizontal="center" vertical="center" wrapText="1"/>
    </xf>
    <xf numFmtId="10" fontId="17" fillId="0" borderId="51" xfId="10" applyNumberFormat="1" applyFont="1" applyBorder="1" applyAlignment="1" applyProtection="1">
      <alignment horizontal="center" wrapText="1"/>
    </xf>
    <xf numFmtId="10" fontId="17" fillId="0" borderId="52" xfId="10" applyNumberFormat="1" applyFont="1" applyBorder="1" applyAlignment="1" applyProtection="1">
      <alignment horizontal="center" wrapText="1"/>
    </xf>
    <xf numFmtId="0" fontId="19" fillId="0" borderId="1" xfId="81" applyNumberFormat="1" applyFont="1" applyAlignment="1" applyProtection="1">
      <alignment horizontal="center"/>
    </xf>
    <xf numFmtId="0" fontId="1" fillId="0" borderId="1" xfId="81" applyNumberFormat="1" applyAlignment="1" applyProtection="1">
      <alignment horizontal="center"/>
    </xf>
    <xf numFmtId="49" fontId="17" fillId="0" borderId="16" xfId="35" applyNumberFormat="1" applyFont="1" applyProtection="1">
      <alignment horizontal="center" vertical="center" wrapText="1"/>
    </xf>
    <xf numFmtId="49" fontId="17" fillId="0" borderId="16" xfId="35" applyFont="1">
      <alignment horizontal="center" vertical="center" wrapText="1"/>
    </xf>
  </cellXfs>
  <cellStyles count="173">
    <cellStyle name="br" xfId="168"/>
    <cellStyle name="col" xfId="167"/>
    <cellStyle name="style0" xfId="169"/>
    <cellStyle name="td" xfId="170"/>
    <cellStyle name="tr" xfId="166"/>
    <cellStyle name="xl100" xfId="60"/>
    <cellStyle name="xl101" xfId="61"/>
    <cellStyle name="xl102" xfId="82"/>
    <cellStyle name="xl103" xfId="88"/>
    <cellStyle name="xl104" xfId="84"/>
    <cellStyle name="xl105" xfId="92"/>
    <cellStyle name="xl106" xfId="94"/>
    <cellStyle name="xl107" xfId="98"/>
    <cellStyle name="xl108" xfId="80"/>
    <cellStyle name="xl109" xfId="83"/>
    <cellStyle name="xl110" xfId="89"/>
    <cellStyle name="xl111" xfId="95"/>
    <cellStyle name="xl112" xfId="81"/>
    <cellStyle name="xl113" xfId="90"/>
    <cellStyle name="xl114" xfId="96"/>
    <cellStyle name="xl115" xfId="91"/>
    <cellStyle name="xl116" xfId="85"/>
    <cellStyle name="xl117" xfId="93"/>
    <cellStyle name="xl118" xfId="97"/>
    <cellStyle name="xl119" xfId="86"/>
    <cellStyle name="xl120" xfId="87"/>
    <cellStyle name="xl121" xfId="99"/>
    <cellStyle name="xl122" xfId="122"/>
    <cellStyle name="xl123" xfId="126"/>
    <cellStyle name="xl124" xfId="130"/>
    <cellStyle name="xl125" xfId="136"/>
    <cellStyle name="xl126" xfId="137"/>
    <cellStyle name="xl127" xfId="138"/>
    <cellStyle name="xl128" xfId="140"/>
    <cellStyle name="xl129" xfId="161"/>
    <cellStyle name="xl130" xfId="164"/>
    <cellStyle name="xl131" xfId="100"/>
    <cellStyle name="xl132" xfId="103"/>
    <cellStyle name="xl133" xfId="106"/>
    <cellStyle name="xl134" xfId="108"/>
    <cellStyle name="xl135" xfId="113"/>
    <cellStyle name="xl136" xfId="115"/>
    <cellStyle name="xl137" xfId="117"/>
    <cellStyle name="xl138" xfId="118"/>
    <cellStyle name="xl139" xfId="123"/>
    <cellStyle name="xl140" xfId="127"/>
    <cellStyle name="xl141" xfId="131"/>
    <cellStyle name="xl142" xfId="139"/>
    <cellStyle name="xl143" xfId="142"/>
    <cellStyle name="xl144" xfId="146"/>
    <cellStyle name="xl145" xfId="150"/>
    <cellStyle name="xl146" xfId="154"/>
    <cellStyle name="xl147" xfId="104"/>
    <cellStyle name="xl148" xfId="107"/>
    <cellStyle name="xl149" xfId="109"/>
    <cellStyle name="xl150" xfId="114"/>
    <cellStyle name="xl151" xfId="116"/>
    <cellStyle name="xl152" xfId="119"/>
    <cellStyle name="xl153" xfId="124"/>
    <cellStyle name="xl154" xfId="128"/>
    <cellStyle name="xl155" xfId="132"/>
    <cellStyle name="xl156" xfId="134"/>
    <cellStyle name="xl157" xfId="141"/>
    <cellStyle name="xl158" xfId="143"/>
    <cellStyle name="xl159" xfId="144"/>
    <cellStyle name="xl160" xfId="145"/>
    <cellStyle name="xl161" xfId="147"/>
    <cellStyle name="xl162" xfId="148"/>
    <cellStyle name="xl163" xfId="149"/>
    <cellStyle name="xl164" xfId="151"/>
    <cellStyle name="xl165" xfId="152"/>
    <cellStyle name="xl166" xfId="153"/>
    <cellStyle name="xl167" xfId="155"/>
    <cellStyle name="xl168" xfId="102"/>
    <cellStyle name="xl169" xfId="110"/>
    <cellStyle name="xl170" xfId="120"/>
    <cellStyle name="xl171" xfId="125"/>
    <cellStyle name="xl172" xfId="129"/>
    <cellStyle name="xl173" xfId="133"/>
    <cellStyle name="xl174" xfId="156"/>
    <cellStyle name="xl175" xfId="159"/>
    <cellStyle name="xl176" xfId="162"/>
    <cellStyle name="xl177" xfId="165"/>
    <cellStyle name="xl178" xfId="157"/>
    <cellStyle name="xl179" xfId="160"/>
    <cellStyle name="xl180" xfId="158"/>
    <cellStyle name="xl181" xfId="111"/>
    <cellStyle name="xl182" xfId="101"/>
    <cellStyle name="xl183" xfId="112"/>
    <cellStyle name="xl184" xfId="121"/>
    <cellStyle name="xl185" xfId="135"/>
    <cellStyle name="xl186" xfId="163"/>
    <cellStyle name="xl187" xfId="105"/>
    <cellStyle name="xl21" xfId="171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72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71"/>
    <cellStyle name="xl81" xfId="73"/>
    <cellStyle name="xl82" xfId="69"/>
    <cellStyle name="xl83" xfId="56"/>
    <cellStyle name="xl84" xfId="67"/>
    <cellStyle name="xl85" xfId="72"/>
    <cellStyle name="xl86" xfId="74"/>
    <cellStyle name="xl87" xfId="79"/>
    <cellStyle name="xl88" xfId="57"/>
    <cellStyle name="xl89" xfId="63"/>
    <cellStyle name="xl90" xfId="75"/>
    <cellStyle name="xl91" xfId="59"/>
    <cellStyle name="xl92" xfId="64"/>
    <cellStyle name="xl93" xfId="76"/>
    <cellStyle name="xl94" xfId="65"/>
    <cellStyle name="xl95" xfId="68"/>
    <cellStyle name="xl96" xfId="77"/>
    <cellStyle name="xl97" xfId="66"/>
    <cellStyle name="xl98" xfId="78"/>
    <cellStyle name="xl99" xfId="7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8"/>
  <sheetViews>
    <sheetView tabSelected="1" zoomScale="120" zoomScaleNormal="120" zoomScaleSheetLayoutView="100" workbookViewId="0">
      <selection activeCell="A103" sqref="A103"/>
    </sheetView>
  </sheetViews>
  <sheetFormatPr defaultRowHeight="15" x14ac:dyDescent="0.25"/>
  <cols>
    <col min="1" max="1" width="50.85546875" style="1" customWidth="1"/>
    <col min="2" max="2" width="32.42578125" style="1" bestFit="1" customWidth="1"/>
    <col min="3" max="3" width="11.85546875" style="1" bestFit="1" customWidth="1"/>
    <col min="4" max="4" width="16" style="1" customWidth="1"/>
    <col min="5" max="5" width="15.85546875" style="1" customWidth="1"/>
    <col min="6" max="11" width="9.140625" style="1" hidden="1"/>
    <col min="12" max="12" width="13.28515625" style="1" customWidth="1"/>
    <col min="13" max="15" width="9.140625" style="1" hidden="1"/>
    <col min="16" max="16" width="9.7109375" style="1" customWidth="1"/>
    <col min="17" max="16384" width="9.140625" style="1"/>
  </cols>
  <sheetData>
    <row r="1" spans="1:16" ht="12.95" customHeight="1" x14ac:dyDescent="0.25">
      <c r="A1" s="69" t="s">
        <v>707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2"/>
      <c r="N1" s="2"/>
      <c r="O1" s="2"/>
      <c r="P1" s="2"/>
    </row>
    <row r="2" spans="1:16" ht="24.75" customHeight="1" x14ac:dyDescent="0.25">
      <c r="A2" s="72" t="s">
        <v>708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2"/>
      <c r="N2" s="2"/>
      <c r="O2" s="2"/>
      <c r="P2" s="2"/>
    </row>
    <row r="3" spans="1:16" ht="11.45" customHeight="1" x14ac:dyDescent="0.25">
      <c r="A3" s="74" t="s">
        <v>0</v>
      </c>
      <c r="B3" s="74" t="s">
        <v>1</v>
      </c>
      <c r="C3" s="70" t="s">
        <v>700</v>
      </c>
      <c r="D3" s="70" t="s">
        <v>701</v>
      </c>
      <c r="E3" s="70" t="s">
        <v>702</v>
      </c>
      <c r="F3" s="53"/>
      <c r="G3" s="53"/>
      <c r="H3" s="53"/>
      <c r="I3" s="53"/>
      <c r="J3" s="53"/>
      <c r="K3" s="53"/>
      <c r="L3" s="70" t="s">
        <v>703</v>
      </c>
      <c r="M3" s="53"/>
      <c r="N3" s="53"/>
      <c r="O3" s="53"/>
      <c r="P3" s="3"/>
    </row>
    <row r="4" spans="1:16" ht="40.5" customHeight="1" x14ac:dyDescent="0.25">
      <c r="A4" s="75"/>
      <c r="B4" s="75"/>
      <c r="C4" s="71"/>
      <c r="D4" s="71"/>
      <c r="E4" s="71"/>
      <c r="F4" s="7"/>
      <c r="G4" s="7"/>
      <c r="H4" s="7"/>
      <c r="I4" s="7"/>
      <c r="J4" s="7"/>
      <c r="K4" s="7"/>
      <c r="L4" s="71"/>
      <c r="M4" s="7" t="s">
        <v>9</v>
      </c>
      <c r="N4" s="7" t="s">
        <v>10</v>
      </c>
      <c r="O4" s="7" t="s">
        <v>12</v>
      </c>
      <c r="P4" s="3"/>
    </row>
    <row r="5" spans="1:16" ht="11.45" customHeight="1" thickBot="1" x14ac:dyDescent="0.3">
      <c r="A5" s="7" t="s">
        <v>13</v>
      </c>
      <c r="B5" s="7" t="s">
        <v>14</v>
      </c>
      <c r="C5" s="8" t="s">
        <v>15</v>
      </c>
      <c r="D5" s="8" t="s">
        <v>16</v>
      </c>
      <c r="E5" s="8" t="s">
        <v>17</v>
      </c>
      <c r="F5" s="8" t="s">
        <v>19</v>
      </c>
      <c r="G5" s="8" t="s">
        <v>20</v>
      </c>
      <c r="H5" s="8" t="s">
        <v>21</v>
      </c>
      <c r="I5" s="8" t="s">
        <v>22</v>
      </c>
      <c r="J5" s="8" t="s">
        <v>23</v>
      </c>
      <c r="K5" s="8" t="s">
        <v>24</v>
      </c>
      <c r="L5" s="8" t="s">
        <v>18</v>
      </c>
      <c r="M5" s="8" t="s">
        <v>25</v>
      </c>
      <c r="N5" s="8" t="s">
        <v>26</v>
      </c>
      <c r="O5" s="8" t="s">
        <v>27</v>
      </c>
      <c r="P5" s="3"/>
    </row>
    <row r="6" spans="1:16" ht="21.75" customHeight="1" x14ac:dyDescent="0.25">
      <c r="A6" s="9" t="s">
        <v>28</v>
      </c>
      <c r="B6" s="10" t="s">
        <v>29</v>
      </c>
      <c r="C6" s="11">
        <v>503951062.06</v>
      </c>
      <c r="D6" s="11">
        <v>285788496.33999997</v>
      </c>
      <c r="E6" s="11">
        <f>E8+E100</f>
        <v>499698236.41000003</v>
      </c>
      <c r="F6" s="11"/>
      <c r="G6" s="11"/>
      <c r="H6" s="11"/>
      <c r="I6" s="11"/>
      <c r="J6" s="11"/>
      <c r="K6" s="11"/>
      <c r="L6" s="49">
        <f>E6/C6</f>
        <v>0.99156103445319532</v>
      </c>
      <c r="M6" s="11" t="s">
        <v>30</v>
      </c>
      <c r="N6" s="11" t="s">
        <v>30</v>
      </c>
      <c r="O6" s="12" t="s">
        <v>30</v>
      </c>
      <c r="P6" s="4"/>
    </row>
    <row r="7" spans="1:16" ht="15" customHeight="1" x14ac:dyDescent="0.25">
      <c r="A7" s="13" t="s">
        <v>31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50"/>
      <c r="M7" s="14"/>
      <c r="N7" s="14"/>
      <c r="O7" s="15"/>
      <c r="P7" s="4"/>
    </row>
    <row r="8" spans="1:16" x14ac:dyDescent="0.25">
      <c r="A8" s="16" t="s">
        <v>32</v>
      </c>
      <c r="B8" s="17" t="s">
        <v>33</v>
      </c>
      <c r="C8" s="11">
        <v>38668705.719999999</v>
      </c>
      <c r="D8" s="11">
        <v>25964456.780000001</v>
      </c>
      <c r="E8" s="11">
        <f>E9+E15+E25+E33+E38+E46+E51+E60+E68+E95</f>
        <v>36769376.990000002</v>
      </c>
      <c r="F8" s="11"/>
      <c r="G8" s="11"/>
      <c r="H8" s="11"/>
      <c r="I8" s="11"/>
      <c r="J8" s="11"/>
      <c r="K8" s="11"/>
      <c r="L8" s="49">
        <f>E8/C8</f>
        <v>0.95088201959090557</v>
      </c>
      <c r="M8" s="11" t="s">
        <v>30</v>
      </c>
      <c r="N8" s="11" t="s">
        <v>30</v>
      </c>
      <c r="O8" s="12" t="s">
        <v>30</v>
      </c>
      <c r="P8" s="4"/>
    </row>
    <row r="9" spans="1:16" x14ac:dyDescent="0.25">
      <c r="A9" s="16" t="s">
        <v>34</v>
      </c>
      <c r="B9" s="17" t="s">
        <v>35</v>
      </c>
      <c r="C9" s="11">
        <v>19620200</v>
      </c>
      <c r="D9" s="11">
        <v>13296424.640000001</v>
      </c>
      <c r="E9" s="11">
        <f>E10</f>
        <v>19778103.309999999</v>
      </c>
      <c r="F9" s="11"/>
      <c r="G9" s="11"/>
      <c r="H9" s="11"/>
      <c r="I9" s="11"/>
      <c r="J9" s="11"/>
      <c r="K9" s="11"/>
      <c r="L9" s="49">
        <f t="shared" ref="L9:L72" si="0">E9/C9</f>
        <v>1.0080479969623142</v>
      </c>
      <c r="M9" s="11" t="s">
        <v>30</v>
      </c>
      <c r="N9" s="11" t="s">
        <v>30</v>
      </c>
      <c r="O9" s="12" t="s">
        <v>30</v>
      </c>
      <c r="P9" s="4"/>
    </row>
    <row r="10" spans="1:16" x14ac:dyDescent="0.25">
      <c r="A10" s="16" t="s">
        <v>36</v>
      </c>
      <c r="B10" s="17" t="s">
        <v>37</v>
      </c>
      <c r="C10" s="11">
        <v>19620200</v>
      </c>
      <c r="D10" s="11">
        <v>13296424.640000001</v>
      </c>
      <c r="E10" s="11">
        <f>E11+E12+E13+E14</f>
        <v>19778103.309999999</v>
      </c>
      <c r="F10" s="11"/>
      <c r="G10" s="11"/>
      <c r="H10" s="11"/>
      <c r="I10" s="11"/>
      <c r="J10" s="11"/>
      <c r="K10" s="11"/>
      <c r="L10" s="49">
        <f t="shared" si="0"/>
        <v>1.0080479969623142</v>
      </c>
      <c r="M10" s="11" t="s">
        <v>30</v>
      </c>
      <c r="N10" s="11" t="s">
        <v>30</v>
      </c>
      <c r="O10" s="12" t="s">
        <v>30</v>
      </c>
      <c r="P10" s="4"/>
    </row>
    <row r="11" spans="1:16" ht="57" x14ac:dyDescent="0.25">
      <c r="A11" s="16" t="s">
        <v>38</v>
      </c>
      <c r="B11" s="17" t="s">
        <v>39</v>
      </c>
      <c r="C11" s="11">
        <v>19312500</v>
      </c>
      <c r="D11" s="11">
        <v>12953425.560000001</v>
      </c>
      <c r="E11" s="11">
        <v>19312500</v>
      </c>
      <c r="F11" s="11"/>
      <c r="G11" s="11"/>
      <c r="H11" s="11"/>
      <c r="I11" s="11"/>
      <c r="J11" s="11"/>
      <c r="K11" s="11"/>
      <c r="L11" s="49">
        <f t="shared" si="0"/>
        <v>1</v>
      </c>
      <c r="M11" s="11" t="s">
        <v>30</v>
      </c>
      <c r="N11" s="11" t="s">
        <v>30</v>
      </c>
      <c r="O11" s="12" t="s">
        <v>30</v>
      </c>
      <c r="P11" s="4"/>
    </row>
    <row r="12" spans="1:16" ht="90.75" x14ac:dyDescent="0.25">
      <c r="A12" s="16" t="s">
        <v>40</v>
      </c>
      <c r="B12" s="17" t="s">
        <v>41</v>
      </c>
      <c r="C12" s="11">
        <v>90000</v>
      </c>
      <c r="D12" s="11">
        <v>67395.77</v>
      </c>
      <c r="E12" s="11">
        <v>90000</v>
      </c>
      <c r="F12" s="11"/>
      <c r="G12" s="11"/>
      <c r="H12" s="11"/>
      <c r="I12" s="11"/>
      <c r="J12" s="11"/>
      <c r="K12" s="11"/>
      <c r="L12" s="49">
        <f t="shared" si="0"/>
        <v>1</v>
      </c>
      <c r="M12" s="11" t="s">
        <v>30</v>
      </c>
      <c r="N12" s="11" t="s">
        <v>30</v>
      </c>
      <c r="O12" s="12" t="s">
        <v>30</v>
      </c>
      <c r="P12" s="4"/>
    </row>
    <row r="13" spans="1:16" ht="34.5" x14ac:dyDescent="0.25">
      <c r="A13" s="16" t="s">
        <v>42</v>
      </c>
      <c r="B13" s="17" t="s">
        <v>43</v>
      </c>
      <c r="C13" s="11">
        <v>217700</v>
      </c>
      <c r="D13" s="11">
        <v>249697.31</v>
      </c>
      <c r="E13" s="11">
        <v>349697.31</v>
      </c>
      <c r="F13" s="11"/>
      <c r="G13" s="11"/>
      <c r="H13" s="11"/>
      <c r="I13" s="11"/>
      <c r="J13" s="11"/>
      <c r="K13" s="11"/>
      <c r="L13" s="49">
        <f t="shared" si="0"/>
        <v>1.6063266421681213</v>
      </c>
      <c r="M13" s="11" t="s">
        <v>30</v>
      </c>
      <c r="N13" s="11" t="s">
        <v>30</v>
      </c>
      <c r="O13" s="12" t="s">
        <v>30</v>
      </c>
      <c r="P13" s="4"/>
    </row>
    <row r="14" spans="1:16" ht="68.25" x14ac:dyDescent="0.25">
      <c r="A14" s="16" t="s">
        <v>44</v>
      </c>
      <c r="B14" s="17" t="s">
        <v>45</v>
      </c>
      <c r="C14" s="11" t="s">
        <v>30</v>
      </c>
      <c r="D14" s="11">
        <v>25906</v>
      </c>
      <c r="E14" s="11">
        <v>25906</v>
      </c>
      <c r="F14" s="11"/>
      <c r="G14" s="11"/>
      <c r="H14" s="11"/>
      <c r="I14" s="11"/>
      <c r="J14" s="11"/>
      <c r="K14" s="11"/>
      <c r="L14" s="49"/>
      <c r="M14" s="11" t="s">
        <v>30</v>
      </c>
      <c r="N14" s="11" t="s">
        <v>30</v>
      </c>
      <c r="O14" s="12" t="s">
        <v>30</v>
      </c>
      <c r="P14" s="4"/>
    </row>
    <row r="15" spans="1:16" ht="23.25" x14ac:dyDescent="0.25">
      <c r="A15" s="16" t="s">
        <v>46</v>
      </c>
      <c r="B15" s="17" t="s">
        <v>47</v>
      </c>
      <c r="C15" s="11">
        <v>5130344.72</v>
      </c>
      <c r="D15" s="11">
        <v>3612342.48</v>
      </c>
      <c r="E15" s="11">
        <f>E16</f>
        <v>5130344.72</v>
      </c>
      <c r="F15" s="11"/>
      <c r="G15" s="11"/>
      <c r="H15" s="11"/>
      <c r="I15" s="11"/>
      <c r="J15" s="11"/>
      <c r="K15" s="11"/>
      <c r="L15" s="49">
        <f t="shared" si="0"/>
        <v>1</v>
      </c>
      <c r="M15" s="11" t="s">
        <v>30</v>
      </c>
      <c r="N15" s="11" t="s">
        <v>30</v>
      </c>
      <c r="O15" s="12" t="s">
        <v>30</v>
      </c>
      <c r="P15" s="4"/>
    </row>
    <row r="16" spans="1:16" ht="23.25" x14ac:dyDescent="0.25">
      <c r="A16" s="16" t="s">
        <v>48</v>
      </c>
      <c r="B16" s="17" t="s">
        <v>49</v>
      </c>
      <c r="C16" s="11">
        <v>5130344.72</v>
      </c>
      <c r="D16" s="11">
        <v>3612342.48</v>
      </c>
      <c r="E16" s="11">
        <f>E17+E19+E21+E23</f>
        <v>5130344.72</v>
      </c>
      <c r="F16" s="11"/>
      <c r="G16" s="11"/>
      <c r="H16" s="11"/>
      <c r="I16" s="11"/>
      <c r="J16" s="11"/>
      <c r="K16" s="11"/>
      <c r="L16" s="49">
        <f t="shared" si="0"/>
        <v>1</v>
      </c>
      <c r="M16" s="11" t="s">
        <v>30</v>
      </c>
      <c r="N16" s="11" t="s">
        <v>30</v>
      </c>
      <c r="O16" s="12" t="s">
        <v>30</v>
      </c>
      <c r="P16" s="4"/>
    </row>
    <row r="17" spans="1:16" ht="57" x14ac:dyDescent="0.25">
      <c r="A17" s="16" t="s">
        <v>50</v>
      </c>
      <c r="B17" s="17" t="s">
        <v>51</v>
      </c>
      <c r="C17" s="11">
        <v>1951546.07</v>
      </c>
      <c r="D17" s="11">
        <v>1684102.17</v>
      </c>
      <c r="E17" s="11">
        <f>E18</f>
        <v>1951546.07</v>
      </c>
      <c r="F17" s="11"/>
      <c r="G17" s="11"/>
      <c r="H17" s="11"/>
      <c r="I17" s="11"/>
      <c r="J17" s="11"/>
      <c r="K17" s="11"/>
      <c r="L17" s="49">
        <f t="shared" si="0"/>
        <v>1</v>
      </c>
      <c r="M17" s="11" t="s">
        <v>30</v>
      </c>
      <c r="N17" s="11" t="s">
        <v>30</v>
      </c>
      <c r="O17" s="12" t="s">
        <v>30</v>
      </c>
      <c r="P17" s="4"/>
    </row>
    <row r="18" spans="1:16" ht="90.75" x14ac:dyDescent="0.25">
      <c r="A18" s="16" t="s">
        <v>52</v>
      </c>
      <c r="B18" s="17" t="s">
        <v>53</v>
      </c>
      <c r="C18" s="11">
        <v>1951546.07</v>
      </c>
      <c r="D18" s="11">
        <v>1684102.17</v>
      </c>
      <c r="E18" s="11">
        <v>1951546.07</v>
      </c>
      <c r="F18" s="11"/>
      <c r="G18" s="11"/>
      <c r="H18" s="11"/>
      <c r="I18" s="11"/>
      <c r="J18" s="11"/>
      <c r="K18" s="11"/>
      <c r="L18" s="49">
        <f t="shared" si="0"/>
        <v>1</v>
      </c>
      <c r="M18" s="11" t="s">
        <v>30</v>
      </c>
      <c r="N18" s="11" t="s">
        <v>30</v>
      </c>
      <c r="O18" s="12" t="s">
        <v>30</v>
      </c>
      <c r="P18" s="4"/>
    </row>
    <row r="19" spans="1:16" ht="68.25" x14ac:dyDescent="0.25">
      <c r="A19" s="16" t="s">
        <v>54</v>
      </c>
      <c r="B19" s="17" t="s">
        <v>55</v>
      </c>
      <c r="C19" s="11">
        <v>13322.02</v>
      </c>
      <c r="D19" s="11">
        <v>11626.34</v>
      </c>
      <c r="E19" s="11">
        <f>E20</f>
        <v>13322.02</v>
      </c>
      <c r="F19" s="11"/>
      <c r="G19" s="11"/>
      <c r="H19" s="11"/>
      <c r="I19" s="11"/>
      <c r="J19" s="11"/>
      <c r="K19" s="11"/>
      <c r="L19" s="49">
        <f t="shared" si="0"/>
        <v>1</v>
      </c>
      <c r="M19" s="11" t="s">
        <v>30</v>
      </c>
      <c r="N19" s="11" t="s">
        <v>30</v>
      </c>
      <c r="O19" s="12" t="s">
        <v>30</v>
      </c>
      <c r="P19" s="4"/>
    </row>
    <row r="20" spans="1:16" ht="102" x14ac:dyDescent="0.25">
      <c r="A20" s="16" t="s">
        <v>56</v>
      </c>
      <c r="B20" s="17" t="s">
        <v>57</v>
      </c>
      <c r="C20" s="11">
        <v>13322.02</v>
      </c>
      <c r="D20" s="11">
        <v>11626.34</v>
      </c>
      <c r="E20" s="11">
        <v>13322.02</v>
      </c>
      <c r="F20" s="11"/>
      <c r="G20" s="11"/>
      <c r="H20" s="11"/>
      <c r="I20" s="11"/>
      <c r="J20" s="11"/>
      <c r="K20" s="11"/>
      <c r="L20" s="49">
        <f t="shared" si="0"/>
        <v>1</v>
      </c>
      <c r="M20" s="11" t="s">
        <v>30</v>
      </c>
      <c r="N20" s="11" t="s">
        <v>30</v>
      </c>
      <c r="O20" s="12" t="s">
        <v>30</v>
      </c>
      <c r="P20" s="4"/>
    </row>
    <row r="21" spans="1:16" ht="57" x14ac:dyDescent="0.25">
      <c r="A21" s="16" t="s">
        <v>58</v>
      </c>
      <c r="B21" s="17" t="s">
        <v>59</v>
      </c>
      <c r="C21" s="11">
        <v>3503447.17</v>
      </c>
      <c r="D21" s="11">
        <v>2245565.6800000002</v>
      </c>
      <c r="E21" s="11">
        <f>E22</f>
        <v>3503447.17</v>
      </c>
      <c r="F21" s="11"/>
      <c r="G21" s="11"/>
      <c r="H21" s="11"/>
      <c r="I21" s="11"/>
      <c r="J21" s="11"/>
      <c r="K21" s="11"/>
      <c r="L21" s="49">
        <f t="shared" si="0"/>
        <v>1</v>
      </c>
      <c r="M21" s="11" t="s">
        <v>30</v>
      </c>
      <c r="N21" s="11" t="s">
        <v>30</v>
      </c>
      <c r="O21" s="12" t="s">
        <v>30</v>
      </c>
      <c r="P21" s="4"/>
    </row>
    <row r="22" spans="1:16" ht="90.75" x14ac:dyDescent="0.25">
      <c r="A22" s="16" t="s">
        <v>60</v>
      </c>
      <c r="B22" s="17" t="s">
        <v>61</v>
      </c>
      <c r="C22" s="11">
        <v>3503447.17</v>
      </c>
      <c r="D22" s="11">
        <v>2245565.6800000002</v>
      </c>
      <c r="E22" s="11">
        <v>3503447.17</v>
      </c>
      <c r="F22" s="11"/>
      <c r="G22" s="11"/>
      <c r="H22" s="11"/>
      <c r="I22" s="11"/>
      <c r="J22" s="11"/>
      <c r="K22" s="11"/>
      <c r="L22" s="49">
        <f t="shared" si="0"/>
        <v>1</v>
      </c>
      <c r="M22" s="11" t="s">
        <v>30</v>
      </c>
      <c r="N22" s="11" t="s">
        <v>30</v>
      </c>
      <c r="O22" s="12" t="s">
        <v>30</v>
      </c>
      <c r="P22" s="4"/>
    </row>
    <row r="23" spans="1:16" ht="57" x14ac:dyDescent="0.25">
      <c r="A23" s="16" t="s">
        <v>62</v>
      </c>
      <c r="B23" s="17" t="s">
        <v>63</v>
      </c>
      <c r="C23" s="11">
        <v>-337970.54</v>
      </c>
      <c r="D23" s="11">
        <v>-328951.71000000002</v>
      </c>
      <c r="E23" s="11">
        <f>E24</f>
        <v>-337970.54</v>
      </c>
      <c r="F23" s="11"/>
      <c r="G23" s="11"/>
      <c r="H23" s="11"/>
      <c r="I23" s="11"/>
      <c r="J23" s="11"/>
      <c r="K23" s="11"/>
      <c r="L23" s="49">
        <f t="shared" si="0"/>
        <v>1</v>
      </c>
      <c r="M23" s="11" t="s">
        <v>30</v>
      </c>
      <c r="N23" s="11" t="s">
        <v>30</v>
      </c>
      <c r="O23" s="12" t="s">
        <v>30</v>
      </c>
      <c r="P23" s="4"/>
    </row>
    <row r="24" spans="1:16" ht="90.75" x14ac:dyDescent="0.25">
      <c r="A24" s="16" t="s">
        <v>64</v>
      </c>
      <c r="B24" s="17" t="s">
        <v>65</v>
      </c>
      <c r="C24" s="11">
        <v>-337970.54</v>
      </c>
      <c r="D24" s="11">
        <v>-328951.71000000002</v>
      </c>
      <c r="E24" s="11">
        <v>-337970.54</v>
      </c>
      <c r="F24" s="11"/>
      <c r="G24" s="11"/>
      <c r="H24" s="11"/>
      <c r="I24" s="11"/>
      <c r="J24" s="11"/>
      <c r="K24" s="11"/>
      <c r="L24" s="49">
        <f t="shared" si="0"/>
        <v>1</v>
      </c>
      <c r="M24" s="11" t="s">
        <v>30</v>
      </c>
      <c r="N24" s="11" t="s">
        <v>30</v>
      </c>
      <c r="O24" s="12" t="s">
        <v>30</v>
      </c>
      <c r="P24" s="4"/>
    </row>
    <row r="25" spans="1:16" x14ac:dyDescent="0.25">
      <c r="A25" s="16" t="s">
        <v>66</v>
      </c>
      <c r="B25" s="17" t="s">
        <v>67</v>
      </c>
      <c r="C25" s="11">
        <v>2175500</v>
      </c>
      <c r="D25" s="11">
        <v>2180441.46</v>
      </c>
      <c r="E25" s="11">
        <f>E26+E29+E31</f>
        <v>2221743.3200000003</v>
      </c>
      <c r="F25" s="11"/>
      <c r="G25" s="11"/>
      <c r="H25" s="11"/>
      <c r="I25" s="11"/>
      <c r="J25" s="11"/>
      <c r="K25" s="11"/>
      <c r="L25" s="49">
        <f t="shared" si="0"/>
        <v>1.0212564100206851</v>
      </c>
      <c r="M25" s="11" t="s">
        <v>30</v>
      </c>
      <c r="N25" s="11" t="s">
        <v>30</v>
      </c>
      <c r="O25" s="12" t="s">
        <v>30</v>
      </c>
      <c r="P25" s="4"/>
    </row>
    <row r="26" spans="1:16" ht="23.25" x14ac:dyDescent="0.25">
      <c r="A26" s="16" t="s">
        <v>68</v>
      </c>
      <c r="B26" s="17" t="s">
        <v>69</v>
      </c>
      <c r="C26" s="11">
        <v>1980000</v>
      </c>
      <c r="D26" s="11">
        <v>1938698.56</v>
      </c>
      <c r="E26" s="11">
        <f>E27+E28</f>
        <v>1980000.42</v>
      </c>
      <c r="F26" s="11"/>
      <c r="G26" s="11"/>
      <c r="H26" s="11"/>
      <c r="I26" s="11"/>
      <c r="J26" s="11"/>
      <c r="K26" s="11"/>
      <c r="L26" s="49">
        <f t="shared" si="0"/>
        <v>1.0000002121212122</v>
      </c>
      <c r="M26" s="11" t="s">
        <v>30</v>
      </c>
      <c r="N26" s="11" t="s">
        <v>30</v>
      </c>
      <c r="O26" s="12" t="s">
        <v>30</v>
      </c>
      <c r="P26" s="4"/>
    </row>
    <row r="27" spans="1:16" ht="23.25" x14ac:dyDescent="0.25">
      <c r="A27" s="16" t="s">
        <v>68</v>
      </c>
      <c r="B27" s="17" t="s">
        <v>70</v>
      </c>
      <c r="C27" s="11">
        <v>1980000</v>
      </c>
      <c r="D27" s="11">
        <v>1938698.14</v>
      </c>
      <c r="E27" s="11">
        <v>1980000</v>
      </c>
      <c r="F27" s="11"/>
      <c r="G27" s="11"/>
      <c r="H27" s="11"/>
      <c r="I27" s="11"/>
      <c r="J27" s="11"/>
      <c r="K27" s="11"/>
      <c r="L27" s="49">
        <f t="shared" si="0"/>
        <v>1</v>
      </c>
      <c r="M27" s="11" t="s">
        <v>30</v>
      </c>
      <c r="N27" s="11" t="s">
        <v>30</v>
      </c>
      <c r="O27" s="12" t="s">
        <v>30</v>
      </c>
      <c r="P27" s="4"/>
    </row>
    <row r="28" spans="1:16" ht="34.5" x14ac:dyDescent="0.25">
      <c r="A28" s="16" t="s">
        <v>71</v>
      </c>
      <c r="B28" s="17" t="s">
        <v>72</v>
      </c>
      <c r="C28" s="11" t="s">
        <v>30</v>
      </c>
      <c r="D28" s="11">
        <v>0.42</v>
      </c>
      <c r="E28" s="11">
        <v>0.42</v>
      </c>
      <c r="F28" s="11"/>
      <c r="G28" s="11"/>
      <c r="H28" s="11"/>
      <c r="I28" s="11"/>
      <c r="J28" s="11"/>
      <c r="K28" s="11"/>
      <c r="L28" s="49"/>
      <c r="M28" s="11" t="s">
        <v>30</v>
      </c>
      <c r="N28" s="11" t="s">
        <v>30</v>
      </c>
      <c r="O28" s="12" t="s">
        <v>30</v>
      </c>
      <c r="P28" s="4"/>
    </row>
    <row r="29" spans="1:16" x14ac:dyDescent="0.25">
      <c r="A29" s="16" t="s">
        <v>73</v>
      </c>
      <c r="B29" s="17" t="s">
        <v>74</v>
      </c>
      <c r="C29" s="11">
        <v>164500</v>
      </c>
      <c r="D29" s="11">
        <v>189679.7</v>
      </c>
      <c r="E29" s="11">
        <f>E30</f>
        <v>189679.7</v>
      </c>
      <c r="F29" s="11"/>
      <c r="G29" s="11"/>
      <c r="H29" s="11"/>
      <c r="I29" s="11"/>
      <c r="J29" s="11"/>
      <c r="K29" s="11"/>
      <c r="L29" s="49">
        <f t="shared" si="0"/>
        <v>1.153068085106383</v>
      </c>
      <c r="M29" s="11" t="s">
        <v>30</v>
      </c>
      <c r="N29" s="11" t="s">
        <v>30</v>
      </c>
      <c r="O29" s="12" t="s">
        <v>30</v>
      </c>
      <c r="P29" s="4"/>
    </row>
    <row r="30" spans="1:16" x14ac:dyDescent="0.25">
      <c r="A30" s="16" t="s">
        <v>73</v>
      </c>
      <c r="B30" s="17" t="s">
        <v>75</v>
      </c>
      <c r="C30" s="11">
        <v>164500</v>
      </c>
      <c r="D30" s="11">
        <v>189679.7</v>
      </c>
      <c r="E30" s="11">
        <v>189679.7</v>
      </c>
      <c r="F30" s="11"/>
      <c r="G30" s="11"/>
      <c r="H30" s="11"/>
      <c r="I30" s="11"/>
      <c r="J30" s="11"/>
      <c r="K30" s="11"/>
      <c r="L30" s="49">
        <f t="shared" si="0"/>
        <v>1.153068085106383</v>
      </c>
      <c r="M30" s="11" t="s">
        <v>30</v>
      </c>
      <c r="N30" s="11" t="s">
        <v>30</v>
      </c>
      <c r="O30" s="12" t="s">
        <v>30</v>
      </c>
      <c r="P30" s="4"/>
    </row>
    <row r="31" spans="1:16" ht="23.25" x14ac:dyDescent="0.25">
      <c r="A31" s="16" t="s">
        <v>76</v>
      </c>
      <c r="B31" s="17" t="s">
        <v>77</v>
      </c>
      <c r="C31" s="11">
        <v>31000</v>
      </c>
      <c r="D31" s="11">
        <v>52063.199999999997</v>
      </c>
      <c r="E31" s="11">
        <f>E32</f>
        <v>52063.199999999997</v>
      </c>
      <c r="F31" s="11"/>
      <c r="G31" s="11"/>
      <c r="H31" s="11"/>
      <c r="I31" s="11"/>
      <c r="J31" s="11"/>
      <c r="K31" s="11"/>
      <c r="L31" s="49">
        <f t="shared" si="0"/>
        <v>1.679458064516129</v>
      </c>
      <c r="M31" s="11" t="s">
        <v>30</v>
      </c>
      <c r="N31" s="11" t="s">
        <v>30</v>
      </c>
      <c r="O31" s="12" t="s">
        <v>30</v>
      </c>
      <c r="P31" s="4"/>
    </row>
    <row r="32" spans="1:16" ht="34.5" x14ac:dyDescent="0.25">
      <c r="A32" s="16" t="s">
        <v>78</v>
      </c>
      <c r="B32" s="17" t="s">
        <v>79</v>
      </c>
      <c r="C32" s="11">
        <v>31000</v>
      </c>
      <c r="D32" s="11">
        <v>52063.199999999997</v>
      </c>
      <c r="E32" s="11">
        <v>52063.199999999997</v>
      </c>
      <c r="F32" s="11"/>
      <c r="G32" s="11"/>
      <c r="H32" s="11"/>
      <c r="I32" s="11"/>
      <c r="J32" s="11"/>
      <c r="K32" s="11"/>
      <c r="L32" s="49">
        <f t="shared" si="0"/>
        <v>1.679458064516129</v>
      </c>
      <c r="M32" s="11" t="s">
        <v>30</v>
      </c>
      <c r="N32" s="11" t="s">
        <v>30</v>
      </c>
      <c r="O32" s="12" t="s">
        <v>30</v>
      </c>
      <c r="P32" s="4"/>
    </row>
    <row r="33" spans="1:16" x14ac:dyDescent="0.25">
      <c r="A33" s="16" t="s">
        <v>80</v>
      </c>
      <c r="B33" s="17" t="s">
        <v>81</v>
      </c>
      <c r="C33" s="11">
        <v>5000</v>
      </c>
      <c r="D33" s="11">
        <v>994613.33</v>
      </c>
      <c r="E33" s="11">
        <f>E34+E36</f>
        <v>999613.33</v>
      </c>
      <c r="F33" s="11"/>
      <c r="G33" s="11"/>
      <c r="H33" s="11"/>
      <c r="I33" s="11"/>
      <c r="J33" s="11"/>
      <c r="K33" s="11"/>
      <c r="L33" s="49">
        <f t="shared" si="0"/>
        <v>199.92266599999999</v>
      </c>
      <c r="M33" s="11" t="s">
        <v>30</v>
      </c>
      <c r="N33" s="11" t="s">
        <v>30</v>
      </c>
      <c r="O33" s="12" t="s">
        <v>30</v>
      </c>
      <c r="P33" s="4"/>
    </row>
    <row r="34" spans="1:16" ht="23.25" x14ac:dyDescent="0.25">
      <c r="A34" s="16" t="s">
        <v>82</v>
      </c>
      <c r="B34" s="17" t="s">
        <v>83</v>
      </c>
      <c r="C34" s="11" t="s">
        <v>30</v>
      </c>
      <c r="D34" s="11">
        <v>994613.33</v>
      </c>
      <c r="E34" s="11">
        <f>E35</f>
        <v>994613.33</v>
      </c>
      <c r="F34" s="11"/>
      <c r="G34" s="11"/>
      <c r="H34" s="11"/>
      <c r="I34" s="11"/>
      <c r="J34" s="11"/>
      <c r="K34" s="11"/>
      <c r="L34" s="49"/>
      <c r="M34" s="11" t="s">
        <v>30</v>
      </c>
      <c r="N34" s="11" t="s">
        <v>30</v>
      </c>
      <c r="O34" s="12" t="s">
        <v>30</v>
      </c>
      <c r="P34" s="4"/>
    </row>
    <row r="35" spans="1:16" ht="34.5" x14ac:dyDescent="0.25">
      <c r="A35" s="16" t="s">
        <v>84</v>
      </c>
      <c r="B35" s="17" t="s">
        <v>85</v>
      </c>
      <c r="C35" s="11" t="s">
        <v>30</v>
      </c>
      <c r="D35" s="11">
        <v>994613.33</v>
      </c>
      <c r="E35" s="11">
        <v>994613.33</v>
      </c>
      <c r="F35" s="11"/>
      <c r="G35" s="11"/>
      <c r="H35" s="11"/>
      <c r="I35" s="11"/>
      <c r="J35" s="11"/>
      <c r="K35" s="11"/>
      <c r="L35" s="49"/>
      <c r="M35" s="11" t="s">
        <v>30</v>
      </c>
      <c r="N35" s="11" t="s">
        <v>30</v>
      </c>
      <c r="O35" s="12" t="s">
        <v>30</v>
      </c>
      <c r="P35" s="4"/>
    </row>
    <row r="36" spans="1:16" ht="34.5" x14ac:dyDescent="0.25">
      <c r="A36" s="16" t="s">
        <v>86</v>
      </c>
      <c r="B36" s="17" t="s">
        <v>87</v>
      </c>
      <c r="C36" s="11">
        <v>5000</v>
      </c>
      <c r="D36" s="11" t="s">
        <v>30</v>
      </c>
      <c r="E36" s="11">
        <f>E37</f>
        <v>5000</v>
      </c>
      <c r="F36" s="11"/>
      <c r="G36" s="11"/>
      <c r="H36" s="11"/>
      <c r="I36" s="11"/>
      <c r="J36" s="11"/>
      <c r="K36" s="11"/>
      <c r="L36" s="49">
        <f t="shared" si="0"/>
        <v>1</v>
      </c>
      <c r="M36" s="11" t="s">
        <v>30</v>
      </c>
      <c r="N36" s="11" t="s">
        <v>30</v>
      </c>
      <c r="O36" s="12" t="s">
        <v>30</v>
      </c>
      <c r="P36" s="4"/>
    </row>
    <row r="37" spans="1:16" ht="23.25" x14ac:dyDescent="0.25">
      <c r="A37" s="16" t="s">
        <v>88</v>
      </c>
      <c r="B37" s="17" t="s">
        <v>89</v>
      </c>
      <c r="C37" s="11">
        <v>5000</v>
      </c>
      <c r="D37" s="11" t="s">
        <v>30</v>
      </c>
      <c r="E37" s="11">
        <v>5000</v>
      </c>
      <c r="F37" s="11"/>
      <c r="G37" s="11"/>
      <c r="H37" s="11"/>
      <c r="I37" s="11"/>
      <c r="J37" s="11"/>
      <c r="K37" s="11"/>
      <c r="L37" s="49">
        <f t="shared" si="0"/>
        <v>1</v>
      </c>
      <c r="M37" s="11" t="s">
        <v>30</v>
      </c>
      <c r="N37" s="11" t="s">
        <v>30</v>
      </c>
      <c r="O37" s="12" t="s">
        <v>30</v>
      </c>
      <c r="P37" s="4"/>
    </row>
    <row r="38" spans="1:16" ht="34.5" x14ac:dyDescent="0.25">
      <c r="A38" s="16" t="s">
        <v>90</v>
      </c>
      <c r="B38" s="17" t="s">
        <v>91</v>
      </c>
      <c r="C38" s="11">
        <v>1920300</v>
      </c>
      <c r="D38" s="11">
        <v>1335459.49</v>
      </c>
      <c r="E38" s="11">
        <f>E39+E43</f>
        <v>1920300</v>
      </c>
      <c r="F38" s="11"/>
      <c r="G38" s="11"/>
      <c r="H38" s="11"/>
      <c r="I38" s="11"/>
      <c r="J38" s="11"/>
      <c r="K38" s="11"/>
      <c r="L38" s="49">
        <f t="shared" si="0"/>
        <v>1</v>
      </c>
      <c r="M38" s="11" t="s">
        <v>30</v>
      </c>
      <c r="N38" s="11" t="s">
        <v>30</v>
      </c>
      <c r="O38" s="12" t="s">
        <v>30</v>
      </c>
      <c r="P38" s="4"/>
    </row>
    <row r="39" spans="1:16" ht="68.25" x14ac:dyDescent="0.25">
      <c r="A39" s="16" t="s">
        <v>92</v>
      </c>
      <c r="B39" s="17" t="s">
        <v>93</v>
      </c>
      <c r="C39" s="11">
        <v>1050000</v>
      </c>
      <c r="D39" s="11">
        <v>701730.7</v>
      </c>
      <c r="E39" s="11">
        <f>E40</f>
        <v>1050000</v>
      </c>
      <c r="F39" s="11"/>
      <c r="G39" s="11"/>
      <c r="H39" s="11"/>
      <c r="I39" s="11"/>
      <c r="J39" s="11"/>
      <c r="K39" s="11"/>
      <c r="L39" s="49">
        <f t="shared" si="0"/>
        <v>1</v>
      </c>
      <c r="M39" s="11" t="s">
        <v>30</v>
      </c>
      <c r="N39" s="11" t="s">
        <v>30</v>
      </c>
      <c r="O39" s="12" t="s">
        <v>30</v>
      </c>
      <c r="P39" s="4"/>
    </row>
    <row r="40" spans="1:16" ht="57" x14ac:dyDescent="0.25">
      <c r="A40" s="16" t="s">
        <v>94</v>
      </c>
      <c r="B40" s="17" t="s">
        <v>95</v>
      </c>
      <c r="C40" s="11">
        <v>1050000</v>
      </c>
      <c r="D40" s="11">
        <v>701730.7</v>
      </c>
      <c r="E40" s="11">
        <f>E41+E42</f>
        <v>1050000</v>
      </c>
      <c r="F40" s="11"/>
      <c r="G40" s="11"/>
      <c r="H40" s="11"/>
      <c r="I40" s="11"/>
      <c r="J40" s="11"/>
      <c r="K40" s="11"/>
      <c r="L40" s="49">
        <f t="shared" si="0"/>
        <v>1</v>
      </c>
      <c r="M40" s="11" t="s">
        <v>30</v>
      </c>
      <c r="N40" s="11" t="s">
        <v>30</v>
      </c>
      <c r="O40" s="12" t="s">
        <v>30</v>
      </c>
      <c r="P40" s="4"/>
    </row>
    <row r="41" spans="1:16" ht="68.25" x14ac:dyDescent="0.25">
      <c r="A41" s="16" t="s">
        <v>96</v>
      </c>
      <c r="B41" s="17" t="s">
        <v>97</v>
      </c>
      <c r="C41" s="11">
        <v>600000</v>
      </c>
      <c r="D41" s="11">
        <v>441543.05</v>
      </c>
      <c r="E41" s="11">
        <v>600000</v>
      </c>
      <c r="F41" s="11"/>
      <c r="G41" s="11"/>
      <c r="H41" s="11"/>
      <c r="I41" s="11"/>
      <c r="J41" s="11"/>
      <c r="K41" s="11"/>
      <c r="L41" s="49">
        <f t="shared" si="0"/>
        <v>1</v>
      </c>
      <c r="M41" s="11" t="s">
        <v>30</v>
      </c>
      <c r="N41" s="11" t="s">
        <v>30</v>
      </c>
      <c r="O41" s="12" t="s">
        <v>30</v>
      </c>
      <c r="P41" s="4"/>
    </row>
    <row r="42" spans="1:16" ht="68.25" x14ac:dyDescent="0.25">
      <c r="A42" s="16" t="s">
        <v>98</v>
      </c>
      <c r="B42" s="17" t="s">
        <v>99</v>
      </c>
      <c r="C42" s="11">
        <v>450000</v>
      </c>
      <c r="D42" s="11">
        <v>260187.65</v>
      </c>
      <c r="E42" s="11">
        <v>450000</v>
      </c>
      <c r="F42" s="11"/>
      <c r="G42" s="11"/>
      <c r="H42" s="11"/>
      <c r="I42" s="11"/>
      <c r="J42" s="11"/>
      <c r="K42" s="11"/>
      <c r="L42" s="49">
        <f t="shared" si="0"/>
        <v>1</v>
      </c>
      <c r="M42" s="11" t="s">
        <v>30</v>
      </c>
      <c r="N42" s="11" t="s">
        <v>30</v>
      </c>
      <c r="O42" s="12" t="s">
        <v>30</v>
      </c>
      <c r="P42" s="4"/>
    </row>
    <row r="43" spans="1:16" ht="68.25" x14ac:dyDescent="0.25">
      <c r="A43" s="16" t="s">
        <v>100</v>
      </c>
      <c r="B43" s="17" t="s">
        <v>101</v>
      </c>
      <c r="C43" s="11">
        <v>870300</v>
      </c>
      <c r="D43" s="11">
        <v>633728.79</v>
      </c>
      <c r="E43" s="11">
        <f>E44</f>
        <v>870300</v>
      </c>
      <c r="F43" s="11"/>
      <c r="G43" s="11"/>
      <c r="H43" s="11"/>
      <c r="I43" s="11"/>
      <c r="J43" s="11"/>
      <c r="K43" s="11"/>
      <c r="L43" s="49">
        <f t="shared" si="0"/>
        <v>1</v>
      </c>
      <c r="M43" s="11" t="s">
        <v>30</v>
      </c>
      <c r="N43" s="11" t="s">
        <v>30</v>
      </c>
      <c r="O43" s="12" t="s">
        <v>30</v>
      </c>
      <c r="P43" s="4"/>
    </row>
    <row r="44" spans="1:16" ht="68.25" x14ac:dyDescent="0.25">
      <c r="A44" s="16" t="s">
        <v>102</v>
      </c>
      <c r="B44" s="17" t="s">
        <v>103</v>
      </c>
      <c r="C44" s="11">
        <v>870300</v>
      </c>
      <c r="D44" s="11">
        <v>633728.79</v>
      </c>
      <c r="E44" s="11">
        <f>E45</f>
        <v>870300</v>
      </c>
      <c r="F44" s="11"/>
      <c r="G44" s="11"/>
      <c r="H44" s="11"/>
      <c r="I44" s="11"/>
      <c r="J44" s="11"/>
      <c r="K44" s="11"/>
      <c r="L44" s="49">
        <f t="shared" si="0"/>
        <v>1</v>
      </c>
      <c r="M44" s="11" t="s">
        <v>30</v>
      </c>
      <c r="N44" s="11" t="s">
        <v>30</v>
      </c>
      <c r="O44" s="12" t="s">
        <v>30</v>
      </c>
      <c r="P44" s="4"/>
    </row>
    <row r="45" spans="1:16" ht="68.25" x14ac:dyDescent="0.25">
      <c r="A45" s="16" t="s">
        <v>104</v>
      </c>
      <c r="B45" s="17" t="s">
        <v>105</v>
      </c>
      <c r="C45" s="11">
        <v>870300</v>
      </c>
      <c r="D45" s="11">
        <v>633728.79</v>
      </c>
      <c r="E45" s="11">
        <v>870300</v>
      </c>
      <c r="F45" s="11"/>
      <c r="G45" s="11"/>
      <c r="H45" s="11"/>
      <c r="I45" s="11"/>
      <c r="J45" s="11"/>
      <c r="K45" s="11"/>
      <c r="L45" s="49">
        <f t="shared" si="0"/>
        <v>1</v>
      </c>
      <c r="M45" s="11" t="s">
        <v>30</v>
      </c>
      <c r="N45" s="11" t="s">
        <v>30</v>
      </c>
      <c r="O45" s="12" t="s">
        <v>30</v>
      </c>
      <c r="P45" s="4"/>
    </row>
    <row r="46" spans="1:16" x14ac:dyDescent="0.25">
      <c r="A46" s="16" t="s">
        <v>106</v>
      </c>
      <c r="B46" s="17" t="s">
        <v>107</v>
      </c>
      <c r="C46" s="11">
        <v>27900</v>
      </c>
      <c r="D46" s="11">
        <v>37792.480000000003</v>
      </c>
      <c r="E46" s="11">
        <f>E47</f>
        <v>37792.480000000003</v>
      </c>
      <c r="F46" s="11"/>
      <c r="G46" s="11"/>
      <c r="H46" s="11"/>
      <c r="I46" s="11"/>
      <c r="J46" s="11"/>
      <c r="K46" s="11"/>
      <c r="L46" s="49">
        <f t="shared" si="0"/>
        <v>1.3545691756272402</v>
      </c>
      <c r="M46" s="11" t="s">
        <v>30</v>
      </c>
      <c r="N46" s="11" t="s">
        <v>30</v>
      </c>
      <c r="O46" s="12" t="s">
        <v>30</v>
      </c>
      <c r="P46" s="4"/>
    </row>
    <row r="47" spans="1:16" x14ac:dyDescent="0.25">
      <c r="A47" s="16" t="s">
        <v>108</v>
      </c>
      <c r="B47" s="17" t="s">
        <v>109</v>
      </c>
      <c r="C47" s="11">
        <v>27900</v>
      </c>
      <c r="D47" s="11">
        <v>37792.480000000003</v>
      </c>
      <c r="E47" s="11">
        <f>E48+E49</f>
        <v>37792.480000000003</v>
      </c>
      <c r="F47" s="11"/>
      <c r="G47" s="11"/>
      <c r="H47" s="11"/>
      <c r="I47" s="11"/>
      <c r="J47" s="11"/>
      <c r="K47" s="11"/>
      <c r="L47" s="49">
        <f t="shared" si="0"/>
        <v>1.3545691756272402</v>
      </c>
      <c r="M47" s="11" t="s">
        <v>30</v>
      </c>
      <c r="N47" s="11" t="s">
        <v>30</v>
      </c>
      <c r="O47" s="12" t="s">
        <v>30</v>
      </c>
      <c r="P47" s="4"/>
    </row>
    <row r="48" spans="1:16" ht="23.25" x14ac:dyDescent="0.25">
      <c r="A48" s="16" t="s">
        <v>110</v>
      </c>
      <c r="B48" s="17" t="s">
        <v>111</v>
      </c>
      <c r="C48" s="11">
        <v>27900</v>
      </c>
      <c r="D48" s="11">
        <v>36110.26</v>
      </c>
      <c r="E48" s="11">
        <v>36110.26</v>
      </c>
      <c r="F48" s="11"/>
      <c r="G48" s="11"/>
      <c r="H48" s="11"/>
      <c r="I48" s="11"/>
      <c r="J48" s="11"/>
      <c r="K48" s="11"/>
      <c r="L48" s="49">
        <f t="shared" si="0"/>
        <v>1.2942745519713263</v>
      </c>
      <c r="M48" s="11" t="s">
        <v>30</v>
      </c>
      <c r="N48" s="11" t="s">
        <v>30</v>
      </c>
      <c r="O48" s="12" t="s">
        <v>30</v>
      </c>
      <c r="P48" s="4"/>
    </row>
    <row r="49" spans="1:16" x14ac:dyDescent="0.25">
      <c r="A49" s="16" t="s">
        <v>112</v>
      </c>
      <c r="B49" s="17" t="s">
        <v>113</v>
      </c>
      <c r="C49" s="11" t="s">
        <v>30</v>
      </c>
      <c r="D49" s="11">
        <v>1682.22</v>
      </c>
      <c r="E49" s="11">
        <f>E50</f>
        <v>1682.22</v>
      </c>
      <c r="F49" s="11"/>
      <c r="G49" s="11"/>
      <c r="H49" s="11"/>
      <c r="I49" s="11"/>
      <c r="J49" s="11"/>
      <c r="K49" s="11"/>
      <c r="L49" s="49"/>
      <c r="M49" s="11" t="s">
        <v>30</v>
      </c>
      <c r="N49" s="11" t="s">
        <v>30</v>
      </c>
      <c r="O49" s="12" t="s">
        <v>30</v>
      </c>
      <c r="P49" s="4"/>
    </row>
    <row r="50" spans="1:16" x14ac:dyDescent="0.25">
      <c r="A50" s="16" t="s">
        <v>114</v>
      </c>
      <c r="B50" s="17" t="s">
        <v>115</v>
      </c>
      <c r="C50" s="11" t="s">
        <v>30</v>
      </c>
      <c r="D50" s="11">
        <v>1682.22</v>
      </c>
      <c r="E50" s="11">
        <v>1682.22</v>
      </c>
      <c r="F50" s="11"/>
      <c r="G50" s="11"/>
      <c r="H50" s="11"/>
      <c r="I50" s="11"/>
      <c r="J50" s="11"/>
      <c r="K50" s="11"/>
      <c r="L50" s="49"/>
      <c r="M50" s="11" t="s">
        <v>30</v>
      </c>
      <c r="N50" s="11" t="s">
        <v>30</v>
      </c>
      <c r="O50" s="12" t="s">
        <v>30</v>
      </c>
      <c r="P50" s="4"/>
    </row>
    <row r="51" spans="1:16" ht="23.25" x14ac:dyDescent="0.25">
      <c r="A51" s="16" t="s">
        <v>116</v>
      </c>
      <c r="B51" s="17" t="s">
        <v>117</v>
      </c>
      <c r="C51" s="11">
        <v>8388561</v>
      </c>
      <c r="D51" s="11">
        <v>3918919.05</v>
      </c>
      <c r="E51" s="11">
        <f>E52+E55</f>
        <v>6010203.2700000005</v>
      </c>
      <c r="F51" s="11"/>
      <c r="G51" s="11"/>
      <c r="H51" s="11"/>
      <c r="I51" s="11"/>
      <c r="J51" s="11"/>
      <c r="K51" s="11"/>
      <c r="L51" s="49">
        <f t="shared" si="0"/>
        <v>0.71647607617087128</v>
      </c>
      <c r="M51" s="11" t="s">
        <v>30</v>
      </c>
      <c r="N51" s="11" t="s">
        <v>30</v>
      </c>
      <c r="O51" s="12" t="s">
        <v>30</v>
      </c>
      <c r="P51" s="4"/>
    </row>
    <row r="52" spans="1:16" x14ac:dyDescent="0.25">
      <c r="A52" s="16" t="s">
        <v>118</v>
      </c>
      <c r="B52" s="17" t="s">
        <v>119</v>
      </c>
      <c r="C52" s="11">
        <v>1643506</v>
      </c>
      <c r="D52" s="11">
        <v>936291.98</v>
      </c>
      <c r="E52" s="11">
        <f>E53</f>
        <v>1643506</v>
      </c>
      <c r="F52" s="11"/>
      <c r="G52" s="11"/>
      <c r="H52" s="11"/>
      <c r="I52" s="11"/>
      <c r="J52" s="11"/>
      <c r="K52" s="11"/>
      <c r="L52" s="49">
        <f t="shared" si="0"/>
        <v>1</v>
      </c>
      <c r="M52" s="11" t="s">
        <v>30</v>
      </c>
      <c r="N52" s="11" t="s">
        <v>30</v>
      </c>
      <c r="O52" s="12" t="s">
        <v>30</v>
      </c>
      <c r="P52" s="4"/>
    </row>
    <row r="53" spans="1:16" x14ac:dyDescent="0.25">
      <c r="A53" s="16" t="s">
        <v>120</v>
      </c>
      <c r="B53" s="17" t="s">
        <v>121</v>
      </c>
      <c r="C53" s="11">
        <v>1643506</v>
      </c>
      <c r="D53" s="11">
        <v>936291.98</v>
      </c>
      <c r="E53" s="11">
        <f>E54</f>
        <v>1643506</v>
      </c>
      <c r="F53" s="11"/>
      <c r="G53" s="11"/>
      <c r="H53" s="11"/>
      <c r="I53" s="11"/>
      <c r="J53" s="11"/>
      <c r="K53" s="11"/>
      <c r="L53" s="49">
        <f t="shared" si="0"/>
        <v>1</v>
      </c>
      <c r="M53" s="11" t="s">
        <v>30</v>
      </c>
      <c r="N53" s="11" t="s">
        <v>30</v>
      </c>
      <c r="O53" s="12" t="s">
        <v>30</v>
      </c>
      <c r="P53" s="4"/>
    </row>
    <row r="54" spans="1:16" ht="23.25" x14ac:dyDescent="0.25">
      <c r="A54" s="16" t="s">
        <v>122</v>
      </c>
      <c r="B54" s="17" t="s">
        <v>123</v>
      </c>
      <c r="C54" s="11">
        <v>1643506</v>
      </c>
      <c r="D54" s="11">
        <v>936291.98</v>
      </c>
      <c r="E54" s="11">
        <v>1643506</v>
      </c>
      <c r="F54" s="11"/>
      <c r="G54" s="11"/>
      <c r="H54" s="11"/>
      <c r="I54" s="11"/>
      <c r="J54" s="11"/>
      <c r="K54" s="11"/>
      <c r="L54" s="49">
        <f t="shared" si="0"/>
        <v>1</v>
      </c>
      <c r="M54" s="11" t="s">
        <v>30</v>
      </c>
      <c r="N54" s="11" t="s">
        <v>30</v>
      </c>
      <c r="O54" s="12" t="s">
        <v>30</v>
      </c>
      <c r="P54" s="4"/>
    </row>
    <row r="55" spans="1:16" x14ac:dyDescent="0.25">
      <c r="A55" s="16" t="s">
        <v>124</v>
      </c>
      <c r="B55" s="17" t="s">
        <v>125</v>
      </c>
      <c r="C55" s="11">
        <v>6745055</v>
      </c>
      <c r="D55" s="11">
        <v>2982627.07</v>
      </c>
      <c r="E55" s="11">
        <f>E56+E58</f>
        <v>4366697.2700000005</v>
      </c>
      <c r="F55" s="11"/>
      <c r="G55" s="11"/>
      <c r="H55" s="11"/>
      <c r="I55" s="11"/>
      <c r="J55" s="11"/>
      <c r="K55" s="11"/>
      <c r="L55" s="49">
        <f t="shared" si="0"/>
        <v>0.64739238894271445</v>
      </c>
      <c r="M55" s="11" t="s">
        <v>30</v>
      </c>
      <c r="N55" s="11" t="s">
        <v>30</v>
      </c>
      <c r="O55" s="12" t="s">
        <v>30</v>
      </c>
      <c r="P55" s="4"/>
    </row>
    <row r="56" spans="1:16" ht="23.25" x14ac:dyDescent="0.25">
      <c r="A56" s="16" t="s">
        <v>126</v>
      </c>
      <c r="B56" s="17" t="s">
        <v>127</v>
      </c>
      <c r="C56" s="11">
        <v>445055</v>
      </c>
      <c r="D56" s="11">
        <v>502486.67</v>
      </c>
      <c r="E56" s="11">
        <f>E57</f>
        <v>646486.67000000004</v>
      </c>
      <c r="F56" s="11"/>
      <c r="G56" s="11"/>
      <c r="H56" s="11"/>
      <c r="I56" s="11"/>
      <c r="J56" s="11"/>
      <c r="K56" s="11"/>
      <c r="L56" s="49">
        <f t="shared" si="0"/>
        <v>1.4525994989383335</v>
      </c>
      <c r="M56" s="11" t="s">
        <v>30</v>
      </c>
      <c r="N56" s="11" t="s">
        <v>30</v>
      </c>
      <c r="O56" s="12" t="s">
        <v>30</v>
      </c>
      <c r="P56" s="4"/>
    </row>
    <row r="57" spans="1:16" ht="34.5" x14ac:dyDescent="0.25">
      <c r="A57" s="16" t="s">
        <v>128</v>
      </c>
      <c r="B57" s="17" t="s">
        <v>129</v>
      </c>
      <c r="C57" s="11">
        <v>445055</v>
      </c>
      <c r="D57" s="11">
        <v>502486.67</v>
      </c>
      <c r="E57" s="11">
        <v>646486.67000000004</v>
      </c>
      <c r="F57" s="11"/>
      <c r="G57" s="11"/>
      <c r="H57" s="11"/>
      <c r="I57" s="11"/>
      <c r="J57" s="11"/>
      <c r="K57" s="11"/>
      <c r="L57" s="49">
        <f t="shared" si="0"/>
        <v>1.4525994989383335</v>
      </c>
      <c r="M57" s="11" t="s">
        <v>30</v>
      </c>
      <c r="N57" s="11" t="s">
        <v>30</v>
      </c>
      <c r="O57" s="12" t="s">
        <v>30</v>
      </c>
      <c r="P57" s="4"/>
    </row>
    <row r="58" spans="1:16" x14ac:dyDescent="0.25">
      <c r="A58" s="16" t="s">
        <v>130</v>
      </c>
      <c r="B58" s="17" t="s">
        <v>131</v>
      </c>
      <c r="C58" s="11">
        <v>6300000</v>
      </c>
      <c r="D58" s="11">
        <v>2480140.4</v>
      </c>
      <c r="E58" s="11">
        <f>E59</f>
        <v>3720210.6</v>
      </c>
      <c r="F58" s="11"/>
      <c r="G58" s="11"/>
      <c r="H58" s="11"/>
      <c r="I58" s="11"/>
      <c r="J58" s="11"/>
      <c r="K58" s="11"/>
      <c r="L58" s="49">
        <f t="shared" si="0"/>
        <v>0.59050961904761912</v>
      </c>
      <c r="M58" s="11" t="s">
        <v>30</v>
      </c>
      <c r="N58" s="11" t="s">
        <v>30</v>
      </c>
      <c r="O58" s="12" t="s">
        <v>30</v>
      </c>
      <c r="P58" s="4"/>
    </row>
    <row r="59" spans="1:16" ht="23.25" x14ac:dyDescent="0.25">
      <c r="A59" s="16" t="s">
        <v>132</v>
      </c>
      <c r="B59" s="17" t="s">
        <v>133</v>
      </c>
      <c r="C59" s="11">
        <v>6300000</v>
      </c>
      <c r="D59" s="11">
        <v>2480140.4</v>
      </c>
      <c r="E59" s="11">
        <v>3720210.6</v>
      </c>
      <c r="F59" s="11"/>
      <c r="G59" s="11"/>
      <c r="H59" s="11"/>
      <c r="I59" s="11"/>
      <c r="J59" s="11"/>
      <c r="K59" s="11"/>
      <c r="L59" s="49">
        <f t="shared" si="0"/>
        <v>0.59050961904761912</v>
      </c>
      <c r="M59" s="11" t="s">
        <v>30</v>
      </c>
      <c r="N59" s="11" t="s">
        <v>30</v>
      </c>
      <c r="O59" s="12" t="s">
        <v>30</v>
      </c>
      <c r="P59" s="4"/>
    </row>
    <row r="60" spans="1:16" ht="23.25" x14ac:dyDescent="0.25">
      <c r="A60" s="16" t="s">
        <v>134</v>
      </c>
      <c r="B60" s="17" t="s">
        <v>135</v>
      </c>
      <c r="C60" s="11">
        <v>1361900</v>
      </c>
      <c r="D60" s="11">
        <v>217940.68</v>
      </c>
      <c r="E60" s="11">
        <f>E61+E64</f>
        <v>217940.68</v>
      </c>
      <c r="F60" s="11"/>
      <c r="G60" s="11"/>
      <c r="H60" s="11"/>
      <c r="I60" s="11"/>
      <c r="J60" s="11"/>
      <c r="K60" s="11"/>
      <c r="L60" s="49">
        <f t="shared" si="0"/>
        <v>0.16002693296130405</v>
      </c>
      <c r="M60" s="11" t="s">
        <v>30</v>
      </c>
      <c r="N60" s="11" t="s">
        <v>30</v>
      </c>
      <c r="O60" s="12" t="s">
        <v>30</v>
      </c>
      <c r="P60" s="4"/>
    </row>
    <row r="61" spans="1:16" ht="68.25" x14ac:dyDescent="0.25">
      <c r="A61" s="16" t="s">
        <v>136</v>
      </c>
      <c r="B61" s="17" t="s">
        <v>137</v>
      </c>
      <c r="C61" s="11">
        <v>321900</v>
      </c>
      <c r="D61" s="11">
        <v>21900</v>
      </c>
      <c r="E61" s="11">
        <f>E62</f>
        <v>21900</v>
      </c>
      <c r="F61" s="11"/>
      <c r="G61" s="11"/>
      <c r="H61" s="11"/>
      <c r="I61" s="11"/>
      <c r="J61" s="11"/>
      <c r="K61" s="11"/>
      <c r="L61" s="49">
        <f t="shared" si="0"/>
        <v>6.8033550792171479E-2</v>
      </c>
      <c r="M61" s="11" t="s">
        <v>30</v>
      </c>
      <c r="N61" s="11" t="s">
        <v>30</v>
      </c>
      <c r="O61" s="12" t="s">
        <v>30</v>
      </c>
      <c r="P61" s="4"/>
    </row>
    <row r="62" spans="1:16" ht="79.5" x14ac:dyDescent="0.25">
      <c r="A62" s="16" t="s">
        <v>138</v>
      </c>
      <c r="B62" s="17" t="s">
        <v>139</v>
      </c>
      <c r="C62" s="11">
        <v>321900</v>
      </c>
      <c r="D62" s="11">
        <v>21900</v>
      </c>
      <c r="E62" s="11">
        <f>E63</f>
        <v>21900</v>
      </c>
      <c r="F62" s="11"/>
      <c r="G62" s="11"/>
      <c r="H62" s="11"/>
      <c r="I62" s="11"/>
      <c r="J62" s="11"/>
      <c r="K62" s="11"/>
      <c r="L62" s="49">
        <f t="shared" si="0"/>
        <v>6.8033550792171479E-2</v>
      </c>
      <c r="M62" s="11" t="s">
        <v>30</v>
      </c>
      <c r="N62" s="11" t="s">
        <v>30</v>
      </c>
      <c r="O62" s="12" t="s">
        <v>30</v>
      </c>
      <c r="P62" s="4"/>
    </row>
    <row r="63" spans="1:16" ht="68.25" x14ac:dyDescent="0.25">
      <c r="A63" s="16" t="s">
        <v>140</v>
      </c>
      <c r="B63" s="17" t="s">
        <v>141</v>
      </c>
      <c r="C63" s="11">
        <v>321900</v>
      </c>
      <c r="D63" s="11">
        <v>21900</v>
      </c>
      <c r="E63" s="11">
        <v>21900</v>
      </c>
      <c r="F63" s="11"/>
      <c r="G63" s="11"/>
      <c r="H63" s="11"/>
      <c r="I63" s="11"/>
      <c r="J63" s="11"/>
      <c r="K63" s="11"/>
      <c r="L63" s="49">
        <f t="shared" si="0"/>
        <v>6.8033550792171479E-2</v>
      </c>
      <c r="M63" s="11" t="s">
        <v>30</v>
      </c>
      <c r="N63" s="11" t="s">
        <v>30</v>
      </c>
      <c r="O63" s="12" t="s">
        <v>30</v>
      </c>
      <c r="P63" s="4"/>
    </row>
    <row r="64" spans="1:16" ht="23.25" x14ac:dyDescent="0.25">
      <c r="A64" s="16" t="s">
        <v>142</v>
      </c>
      <c r="B64" s="17" t="s">
        <v>143</v>
      </c>
      <c r="C64" s="11">
        <v>1040000</v>
      </c>
      <c r="D64" s="11">
        <v>196040.68</v>
      </c>
      <c r="E64" s="11">
        <f>E65</f>
        <v>196040.68</v>
      </c>
      <c r="F64" s="11"/>
      <c r="G64" s="11"/>
      <c r="H64" s="11"/>
      <c r="I64" s="11"/>
      <c r="J64" s="11"/>
      <c r="K64" s="11"/>
      <c r="L64" s="49">
        <f t="shared" si="0"/>
        <v>0.18850065384615383</v>
      </c>
      <c r="M64" s="11" t="s">
        <v>30</v>
      </c>
      <c r="N64" s="11" t="s">
        <v>30</v>
      </c>
      <c r="O64" s="12" t="s">
        <v>30</v>
      </c>
      <c r="P64" s="4"/>
    </row>
    <row r="65" spans="1:16" ht="23.25" x14ac:dyDescent="0.25">
      <c r="A65" s="16" t="s">
        <v>144</v>
      </c>
      <c r="B65" s="17" t="s">
        <v>145</v>
      </c>
      <c r="C65" s="11">
        <v>1040000</v>
      </c>
      <c r="D65" s="11">
        <v>196040.68</v>
      </c>
      <c r="E65" s="11">
        <f>E66+E67</f>
        <v>196040.68</v>
      </c>
      <c r="F65" s="11"/>
      <c r="G65" s="11"/>
      <c r="H65" s="11"/>
      <c r="I65" s="11"/>
      <c r="J65" s="11"/>
      <c r="K65" s="11"/>
      <c r="L65" s="49">
        <f t="shared" si="0"/>
        <v>0.18850065384615383</v>
      </c>
      <c r="M65" s="11" t="s">
        <v>30</v>
      </c>
      <c r="N65" s="11" t="s">
        <v>30</v>
      </c>
      <c r="O65" s="12" t="s">
        <v>30</v>
      </c>
      <c r="P65" s="4"/>
    </row>
    <row r="66" spans="1:16" ht="45.75" x14ac:dyDescent="0.25">
      <c r="A66" s="16" t="s">
        <v>146</v>
      </c>
      <c r="B66" s="17" t="s">
        <v>147</v>
      </c>
      <c r="C66" s="11">
        <v>720000</v>
      </c>
      <c r="D66" s="11">
        <v>133715.81</v>
      </c>
      <c r="E66" s="11">
        <v>133715.81</v>
      </c>
      <c r="F66" s="11"/>
      <c r="G66" s="11"/>
      <c r="H66" s="11"/>
      <c r="I66" s="11"/>
      <c r="J66" s="11"/>
      <c r="K66" s="11"/>
      <c r="L66" s="49">
        <f t="shared" si="0"/>
        <v>0.18571640277777776</v>
      </c>
      <c r="M66" s="11" t="s">
        <v>30</v>
      </c>
      <c r="N66" s="11" t="s">
        <v>30</v>
      </c>
      <c r="O66" s="12" t="s">
        <v>30</v>
      </c>
      <c r="P66" s="4"/>
    </row>
    <row r="67" spans="1:16" ht="34.5" x14ac:dyDescent="0.25">
      <c r="A67" s="16" t="s">
        <v>148</v>
      </c>
      <c r="B67" s="17" t="s">
        <v>149</v>
      </c>
      <c r="C67" s="11">
        <v>320000</v>
      </c>
      <c r="D67" s="11">
        <v>62324.87</v>
      </c>
      <c r="E67" s="11">
        <v>62324.87</v>
      </c>
      <c r="F67" s="11"/>
      <c r="G67" s="11"/>
      <c r="H67" s="11"/>
      <c r="I67" s="11"/>
      <c r="J67" s="11"/>
      <c r="K67" s="11"/>
      <c r="L67" s="49">
        <f t="shared" si="0"/>
        <v>0.19476521875</v>
      </c>
      <c r="M67" s="11" t="s">
        <v>30</v>
      </c>
      <c r="N67" s="11" t="s">
        <v>30</v>
      </c>
      <c r="O67" s="12" t="s">
        <v>30</v>
      </c>
      <c r="P67" s="4"/>
    </row>
    <row r="68" spans="1:16" x14ac:dyDescent="0.25">
      <c r="A68" s="16" t="s">
        <v>150</v>
      </c>
      <c r="B68" s="17" t="s">
        <v>151</v>
      </c>
      <c r="C68" s="11">
        <v>39000</v>
      </c>
      <c r="D68" s="11">
        <v>251974.26</v>
      </c>
      <c r="E68" s="11">
        <f>E69+E85+E87+E93</f>
        <v>285974.88</v>
      </c>
      <c r="F68" s="11"/>
      <c r="G68" s="11"/>
      <c r="H68" s="11"/>
      <c r="I68" s="11"/>
      <c r="J68" s="11"/>
      <c r="K68" s="11"/>
      <c r="L68" s="49">
        <f t="shared" si="0"/>
        <v>7.3326892307692306</v>
      </c>
      <c r="M68" s="11" t="s">
        <v>30</v>
      </c>
      <c r="N68" s="11" t="s">
        <v>30</v>
      </c>
      <c r="O68" s="12" t="s">
        <v>30</v>
      </c>
      <c r="P68" s="4"/>
    </row>
    <row r="69" spans="1:16" ht="34.5" x14ac:dyDescent="0.25">
      <c r="A69" s="16" t="s">
        <v>152</v>
      </c>
      <c r="B69" s="17" t="s">
        <v>153</v>
      </c>
      <c r="C69" s="11">
        <v>30000</v>
      </c>
      <c r="D69" s="11">
        <v>150659.94</v>
      </c>
      <c r="E69" s="11">
        <f>E70+E72+E74+E77+E79+E81+E83</f>
        <v>175660.56</v>
      </c>
      <c r="F69" s="11"/>
      <c r="G69" s="11"/>
      <c r="H69" s="11"/>
      <c r="I69" s="11"/>
      <c r="J69" s="11"/>
      <c r="K69" s="11"/>
      <c r="L69" s="49">
        <f t="shared" si="0"/>
        <v>5.8553519999999999</v>
      </c>
      <c r="M69" s="11" t="s">
        <v>30</v>
      </c>
      <c r="N69" s="11" t="s">
        <v>30</v>
      </c>
      <c r="O69" s="12" t="s">
        <v>30</v>
      </c>
      <c r="P69" s="4"/>
    </row>
    <row r="70" spans="1:16" ht="57" x14ac:dyDescent="0.25">
      <c r="A70" s="16" t="s">
        <v>154</v>
      </c>
      <c r="B70" s="17" t="s">
        <v>155</v>
      </c>
      <c r="C70" s="11" t="s">
        <v>30</v>
      </c>
      <c r="D70" s="11">
        <v>6663.18</v>
      </c>
      <c r="E70" s="11">
        <f>E71</f>
        <v>6663.8</v>
      </c>
      <c r="F70" s="11"/>
      <c r="G70" s="11"/>
      <c r="H70" s="11"/>
      <c r="I70" s="11"/>
      <c r="J70" s="11"/>
      <c r="K70" s="11"/>
      <c r="L70" s="49"/>
      <c r="M70" s="11" t="s">
        <v>30</v>
      </c>
      <c r="N70" s="11" t="s">
        <v>30</v>
      </c>
      <c r="O70" s="12" t="s">
        <v>30</v>
      </c>
      <c r="P70" s="4"/>
    </row>
    <row r="71" spans="1:16" ht="79.5" x14ac:dyDescent="0.25">
      <c r="A71" s="16" t="s">
        <v>156</v>
      </c>
      <c r="B71" s="17" t="s">
        <v>157</v>
      </c>
      <c r="C71" s="11" t="s">
        <v>30</v>
      </c>
      <c r="D71" s="11">
        <v>6663.18</v>
      </c>
      <c r="E71" s="11">
        <v>6663.8</v>
      </c>
      <c r="F71" s="11"/>
      <c r="G71" s="11"/>
      <c r="H71" s="11"/>
      <c r="I71" s="11"/>
      <c r="J71" s="11"/>
      <c r="K71" s="11"/>
      <c r="L71" s="49"/>
      <c r="M71" s="11" t="s">
        <v>30</v>
      </c>
      <c r="N71" s="11" t="s">
        <v>30</v>
      </c>
      <c r="O71" s="12" t="s">
        <v>30</v>
      </c>
      <c r="P71" s="4"/>
    </row>
    <row r="72" spans="1:16" ht="45.75" x14ac:dyDescent="0.25">
      <c r="A72" s="16" t="s">
        <v>158</v>
      </c>
      <c r="B72" s="17" t="s">
        <v>159</v>
      </c>
      <c r="C72" s="11">
        <v>5000</v>
      </c>
      <c r="D72" s="11" t="s">
        <v>30</v>
      </c>
      <c r="E72" s="11">
        <f>E73</f>
        <v>5000</v>
      </c>
      <c r="F72" s="11"/>
      <c r="G72" s="11"/>
      <c r="H72" s="11"/>
      <c r="I72" s="11"/>
      <c r="J72" s="11"/>
      <c r="K72" s="11"/>
      <c r="L72" s="49">
        <f t="shared" si="0"/>
        <v>1</v>
      </c>
      <c r="M72" s="11" t="s">
        <v>30</v>
      </c>
      <c r="N72" s="11" t="s">
        <v>30</v>
      </c>
      <c r="O72" s="12" t="s">
        <v>30</v>
      </c>
      <c r="P72" s="4"/>
    </row>
    <row r="73" spans="1:16" ht="79.5" x14ac:dyDescent="0.25">
      <c r="A73" s="16" t="s">
        <v>160</v>
      </c>
      <c r="B73" s="17" t="s">
        <v>161</v>
      </c>
      <c r="C73" s="11">
        <v>5000</v>
      </c>
      <c r="D73" s="11" t="s">
        <v>30</v>
      </c>
      <c r="E73" s="11">
        <v>5000</v>
      </c>
      <c r="F73" s="11"/>
      <c r="G73" s="11"/>
      <c r="H73" s="11"/>
      <c r="I73" s="11"/>
      <c r="J73" s="11"/>
      <c r="K73" s="11"/>
      <c r="L73" s="49">
        <f t="shared" ref="L73:L136" si="1">E73/C73</f>
        <v>1</v>
      </c>
      <c r="M73" s="11" t="s">
        <v>30</v>
      </c>
      <c r="N73" s="11" t="s">
        <v>30</v>
      </c>
      <c r="O73" s="12" t="s">
        <v>30</v>
      </c>
      <c r="P73" s="4"/>
    </row>
    <row r="74" spans="1:16" ht="45.75" x14ac:dyDescent="0.25">
      <c r="A74" s="16" t="s">
        <v>162</v>
      </c>
      <c r="B74" s="17" t="s">
        <v>163</v>
      </c>
      <c r="C74" s="11">
        <v>20000</v>
      </c>
      <c r="D74" s="11">
        <v>55100</v>
      </c>
      <c r="E74" s="11">
        <f>E75+E76</f>
        <v>75100</v>
      </c>
      <c r="F74" s="11"/>
      <c r="G74" s="11"/>
      <c r="H74" s="11"/>
      <c r="I74" s="11"/>
      <c r="J74" s="11"/>
      <c r="K74" s="11"/>
      <c r="L74" s="49">
        <f t="shared" si="1"/>
        <v>3.7549999999999999</v>
      </c>
      <c r="M74" s="11" t="s">
        <v>30</v>
      </c>
      <c r="N74" s="11" t="s">
        <v>30</v>
      </c>
      <c r="O74" s="12" t="s">
        <v>30</v>
      </c>
      <c r="P74" s="4"/>
    </row>
    <row r="75" spans="1:16" ht="79.5" x14ac:dyDescent="0.25">
      <c r="A75" s="16" t="s">
        <v>164</v>
      </c>
      <c r="B75" s="17" t="s">
        <v>165</v>
      </c>
      <c r="C75" s="11">
        <v>20000</v>
      </c>
      <c r="D75" s="11" t="s">
        <v>30</v>
      </c>
      <c r="E75" s="11">
        <v>20000</v>
      </c>
      <c r="F75" s="11"/>
      <c r="G75" s="11"/>
      <c r="H75" s="11"/>
      <c r="I75" s="11"/>
      <c r="J75" s="11"/>
      <c r="K75" s="11"/>
      <c r="L75" s="49">
        <f t="shared" si="1"/>
        <v>1</v>
      </c>
      <c r="M75" s="11" t="s">
        <v>30</v>
      </c>
      <c r="N75" s="11" t="s">
        <v>30</v>
      </c>
      <c r="O75" s="12" t="s">
        <v>30</v>
      </c>
      <c r="P75" s="4"/>
    </row>
    <row r="76" spans="1:16" ht="68.25" x14ac:dyDescent="0.25">
      <c r="A76" s="16" t="s">
        <v>166</v>
      </c>
      <c r="B76" s="17" t="s">
        <v>167</v>
      </c>
      <c r="C76" s="11" t="s">
        <v>30</v>
      </c>
      <c r="D76" s="11">
        <v>55100</v>
      </c>
      <c r="E76" s="11">
        <v>55100</v>
      </c>
      <c r="F76" s="11"/>
      <c r="G76" s="11"/>
      <c r="H76" s="11"/>
      <c r="I76" s="11"/>
      <c r="J76" s="11"/>
      <c r="K76" s="11"/>
      <c r="L76" s="49"/>
      <c r="M76" s="11" t="s">
        <v>30</v>
      </c>
      <c r="N76" s="11" t="s">
        <v>30</v>
      </c>
      <c r="O76" s="12" t="s">
        <v>30</v>
      </c>
      <c r="P76" s="4"/>
    </row>
    <row r="77" spans="1:16" ht="57" x14ac:dyDescent="0.25">
      <c r="A77" s="16" t="s">
        <v>168</v>
      </c>
      <c r="B77" s="17" t="s">
        <v>169</v>
      </c>
      <c r="C77" s="11" t="s">
        <v>30</v>
      </c>
      <c r="D77" s="11">
        <v>1300</v>
      </c>
      <c r="E77" s="11">
        <f>E78</f>
        <v>1300</v>
      </c>
      <c r="F77" s="11"/>
      <c r="G77" s="11"/>
      <c r="H77" s="11"/>
      <c r="I77" s="11"/>
      <c r="J77" s="11"/>
      <c r="K77" s="11"/>
      <c r="L77" s="49"/>
      <c r="M77" s="11" t="s">
        <v>30</v>
      </c>
      <c r="N77" s="11" t="s">
        <v>30</v>
      </c>
      <c r="O77" s="12" t="s">
        <v>30</v>
      </c>
      <c r="P77" s="4"/>
    </row>
    <row r="78" spans="1:16" ht="79.5" x14ac:dyDescent="0.25">
      <c r="A78" s="16" t="s">
        <v>170</v>
      </c>
      <c r="B78" s="17" t="s">
        <v>171</v>
      </c>
      <c r="C78" s="11" t="s">
        <v>30</v>
      </c>
      <c r="D78" s="11">
        <v>1300</v>
      </c>
      <c r="E78" s="11">
        <v>1300</v>
      </c>
      <c r="F78" s="11"/>
      <c r="G78" s="11"/>
      <c r="H78" s="11"/>
      <c r="I78" s="11"/>
      <c r="J78" s="11"/>
      <c r="K78" s="11"/>
      <c r="L78" s="49"/>
      <c r="M78" s="11" t="s">
        <v>30</v>
      </c>
      <c r="N78" s="11" t="s">
        <v>30</v>
      </c>
      <c r="O78" s="12" t="s">
        <v>30</v>
      </c>
      <c r="P78" s="4"/>
    </row>
    <row r="79" spans="1:16" ht="57" x14ac:dyDescent="0.25">
      <c r="A79" s="16" t="s">
        <v>172</v>
      </c>
      <c r="B79" s="17" t="s">
        <v>173</v>
      </c>
      <c r="C79" s="11" t="s">
        <v>30</v>
      </c>
      <c r="D79" s="11">
        <v>1050</v>
      </c>
      <c r="E79" s="11">
        <f>E80</f>
        <v>1050</v>
      </c>
      <c r="F79" s="11"/>
      <c r="G79" s="11"/>
      <c r="H79" s="11"/>
      <c r="I79" s="11"/>
      <c r="J79" s="11"/>
      <c r="K79" s="11"/>
      <c r="L79" s="49"/>
      <c r="M79" s="11" t="s">
        <v>30</v>
      </c>
      <c r="N79" s="11" t="s">
        <v>30</v>
      </c>
      <c r="O79" s="12" t="s">
        <v>30</v>
      </c>
      <c r="P79" s="4"/>
    </row>
    <row r="80" spans="1:16" ht="90.75" x14ac:dyDescent="0.25">
      <c r="A80" s="16" t="s">
        <v>174</v>
      </c>
      <c r="B80" s="17" t="s">
        <v>175</v>
      </c>
      <c r="C80" s="11" t="s">
        <v>30</v>
      </c>
      <c r="D80" s="11">
        <v>1050</v>
      </c>
      <c r="E80" s="11">
        <v>1050</v>
      </c>
      <c r="F80" s="11"/>
      <c r="G80" s="11"/>
      <c r="H80" s="11"/>
      <c r="I80" s="11"/>
      <c r="J80" s="11"/>
      <c r="K80" s="11"/>
      <c r="L80" s="49"/>
      <c r="M80" s="11" t="s">
        <v>30</v>
      </c>
      <c r="N80" s="11" t="s">
        <v>30</v>
      </c>
      <c r="O80" s="12" t="s">
        <v>30</v>
      </c>
      <c r="P80" s="4"/>
    </row>
    <row r="81" spans="1:16" ht="45.75" x14ac:dyDescent="0.25">
      <c r="A81" s="16" t="s">
        <v>176</v>
      </c>
      <c r="B81" s="17" t="s">
        <v>177</v>
      </c>
      <c r="C81" s="11" t="s">
        <v>30</v>
      </c>
      <c r="D81" s="11">
        <v>50000</v>
      </c>
      <c r="E81" s="11">
        <f>E82</f>
        <v>50000</v>
      </c>
      <c r="F81" s="11"/>
      <c r="G81" s="11"/>
      <c r="H81" s="11"/>
      <c r="I81" s="11"/>
      <c r="J81" s="11"/>
      <c r="K81" s="11"/>
      <c r="L81" s="49"/>
      <c r="M81" s="11" t="s">
        <v>30</v>
      </c>
      <c r="N81" s="11" t="s">
        <v>30</v>
      </c>
      <c r="O81" s="12" t="s">
        <v>30</v>
      </c>
      <c r="P81" s="4"/>
    </row>
    <row r="82" spans="1:16" ht="57" x14ac:dyDescent="0.25">
      <c r="A82" s="16" t="s">
        <v>178</v>
      </c>
      <c r="B82" s="17" t="s">
        <v>179</v>
      </c>
      <c r="C82" s="11" t="s">
        <v>30</v>
      </c>
      <c r="D82" s="11">
        <v>50000</v>
      </c>
      <c r="E82" s="11">
        <v>50000</v>
      </c>
      <c r="F82" s="11"/>
      <c r="G82" s="11"/>
      <c r="H82" s="11"/>
      <c r="I82" s="11"/>
      <c r="J82" s="11"/>
      <c r="K82" s="11"/>
      <c r="L82" s="49"/>
      <c r="M82" s="11" t="s">
        <v>30</v>
      </c>
      <c r="N82" s="11" t="s">
        <v>30</v>
      </c>
      <c r="O82" s="12" t="s">
        <v>30</v>
      </c>
      <c r="P82" s="4"/>
    </row>
    <row r="83" spans="1:16" ht="57" x14ac:dyDescent="0.25">
      <c r="A83" s="16" t="s">
        <v>180</v>
      </c>
      <c r="B83" s="17" t="s">
        <v>181</v>
      </c>
      <c r="C83" s="11">
        <v>5000</v>
      </c>
      <c r="D83" s="11">
        <v>36546.76</v>
      </c>
      <c r="E83" s="11">
        <f>E84</f>
        <v>36546.76</v>
      </c>
      <c r="F83" s="11"/>
      <c r="G83" s="11"/>
      <c r="H83" s="11"/>
      <c r="I83" s="11"/>
      <c r="J83" s="11"/>
      <c r="K83" s="11"/>
      <c r="L83" s="49">
        <f t="shared" si="1"/>
        <v>7.3093520000000005</v>
      </c>
      <c r="M83" s="11" t="s">
        <v>30</v>
      </c>
      <c r="N83" s="11" t="s">
        <v>30</v>
      </c>
      <c r="O83" s="12" t="s">
        <v>30</v>
      </c>
      <c r="P83" s="4"/>
    </row>
    <row r="84" spans="1:16" ht="68.25" x14ac:dyDescent="0.25">
      <c r="A84" s="16" t="s">
        <v>182</v>
      </c>
      <c r="B84" s="17" t="s">
        <v>183</v>
      </c>
      <c r="C84" s="11">
        <v>5000</v>
      </c>
      <c r="D84" s="11">
        <v>36546.76</v>
      </c>
      <c r="E84" s="11">
        <v>36546.76</v>
      </c>
      <c r="F84" s="11"/>
      <c r="G84" s="11"/>
      <c r="H84" s="11"/>
      <c r="I84" s="11"/>
      <c r="J84" s="11"/>
      <c r="K84" s="11"/>
      <c r="L84" s="49">
        <f t="shared" si="1"/>
        <v>7.3093520000000005</v>
      </c>
      <c r="M84" s="11" t="s">
        <v>30</v>
      </c>
      <c r="N84" s="11" t="s">
        <v>30</v>
      </c>
      <c r="O84" s="12" t="s">
        <v>30</v>
      </c>
      <c r="P84" s="4"/>
    </row>
    <row r="85" spans="1:16" ht="34.5" x14ac:dyDescent="0.25">
      <c r="A85" s="16" t="s">
        <v>184</v>
      </c>
      <c r="B85" s="17" t="s">
        <v>185</v>
      </c>
      <c r="C85" s="11">
        <v>9000</v>
      </c>
      <c r="D85" s="11" t="s">
        <v>30</v>
      </c>
      <c r="E85" s="11">
        <f>E86</f>
        <v>9000</v>
      </c>
      <c r="F85" s="11"/>
      <c r="G85" s="11"/>
      <c r="H85" s="11"/>
      <c r="I85" s="11"/>
      <c r="J85" s="11"/>
      <c r="K85" s="11"/>
      <c r="L85" s="49">
        <f t="shared" si="1"/>
        <v>1</v>
      </c>
      <c r="M85" s="11" t="s">
        <v>30</v>
      </c>
      <c r="N85" s="11" t="s">
        <v>30</v>
      </c>
      <c r="O85" s="12" t="s">
        <v>30</v>
      </c>
      <c r="P85" s="4"/>
    </row>
    <row r="86" spans="1:16" ht="23.25" x14ac:dyDescent="0.25">
      <c r="A86" s="16" t="s">
        <v>186</v>
      </c>
      <c r="B86" s="17" t="s">
        <v>187</v>
      </c>
      <c r="C86" s="11">
        <v>9000</v>
      </c>
      <c r="D86" s="11" t="s">
        <v>30</v>
      </c>
      <c r="E86" s="11">
        <v>9000</v>
      </c>
      <c r="F86" s="11"/>
      <c r="G86" s="11"/>
      <c r="H86" s="11"/>
      <c r="I86" s="11"/>
      <c r="J86" s="11"/>
      <c r="K86" s="11"/>
      <c r="L86" s="49">
        <f t="shared" si="1"/>
        <v>1</v>
      </c>
      <c r="M86" s="11" t="s">
        <v>30</v>
      </c>
      <c r="N86" s="11" t="s">
        <v>30</v>
      </c>
      <c r="O86" s="12" t="s">
        <v>30</v>
      </c>
      <c r="P86" s="4"/>
    </row>
    <row r="87" spans="1:16" ht="23.25" x14ac:dyDescent="0.25">
      <c r="A87" s="16" t="s">
        <v>188</v>
      </c>
      <c r="B87" s="17" t="s">
        <v>189</v>
      </c>
      <c r="C87" s="11" t="s">
        <v>30</v>
      </c>
      <c r="D87" s="11">
        <v>98876.32</v>
      </c>
      <c r="E87" s="11">
        <f>E88+E90</f>
        <v>98876.32</v>
      </c>
      <c r="F87" s="11"/>
      <c r="G87" s="11"/>
      <c r="H87" s="11"/>
      <c r="I87" s="11"/>
      <c r="J87" s="11"/>
      <c r="K87" s="11"/>
      <c r="L87" s="49"/>
      <c r="M87" s="11" t="s">
        <v>30</v>
      </c>
      <c r="N87" s="11" t="s">
        <v>30</v>
      </c>
      <c r="O87" s="12" t="s">
        <v>30</v>
      </c>
      <c r="P87" s="4"/>
    </row>
    <row r="88" spans="1:16" ht="68.25" x14ac:dyDescent="0.25">
      <c r="A88" s="16" t="s">
        <v>190</v>
      </c>
      <c r="B88" s="17" t="s">
        <v>191</v>
      </c>
      <c r="C88" s="11" t="s">
        <v>30</v>
      </c>
      <c r="D88" s="11">
        <v>45739.17</v>
      </c>
      <c r="E88" s="11">
        <f>E89</f>
        <v>45739.17</v>
      </c>
      <c r="F88" s="11"/>
      <c r="G88" s="11"/>
      <c r="H88" s="11"/>
      <c r="I88" s="11"/>
      <c r="J88" s="11"/>
      <c r="K88" s="11"/>
      <c r="L88" s="49"/>
      <c r="M88" s="11" t="s">
        <v>30</v>
      </c>
      <c r="N88" s="11" t="s">
        <v>30</v>
      </c>
      <c r="O88" s="12" t="s">
        <v>30</v>
      </c>
      <c r="P88" s="4"/>
    </row>
    <row r="89" spans="1:16" ht="45.75" x14ac:dyDescent="0.25">
      <c r="A89" s="16" t="s">
        <v>192</v>
      </c>
      <c r="B89" s="17" t="s">
        <v>193</v>
      </c>
      <c r="C89" s="11" t="s">
        <v>30</v>
      </c>
      <c r="D89" s="11">
        <v>45739.17</v>
      </c>
      <c r="E89" s="11">
        <v>45739.17</v>
      </c>
      <c r="F89" s="11"/>
      <c r="G89" s="11"/>
      <c r="H89" s="11"/>
      <c r="I89" s="11"/>
      <c r="J89" s="11"/>
      <c r="K89" s="11"/>
      <c r="L89" s="49"/>
      <c r="M89" s="11" t="s">
        <v>30</v>
      </c>
      <c r="N89" s="11" t="s">
        <v>30</v>
      </c>
      <c r="O89" s="12" t="s">
        <v>30</v>
      </c>
      <c r="P89" s="4"/>
    </row>
    <row r="90" spans="1:16" ht="57" x14ac:dyDescent="0.25">
      <c r="A90" s="16" t="s">
        <v>194</v>
      </c>
      <c r="B90" s="17" t="s">
        <v>195</v>
      </c>
      <c r="C90" s="11" t="s">
        <v>30</v>
      </c>
      <c r="D90" s="11">
        <v>53137.15</v>
      </c>
      <c r="E90" s="11">
        <f>E91+E92</f>
        <v>53137.15</v>
      </c>
      <c r="F90" s="11"/>
      <c r="G90" s="11"/>
      <c r="H90" s="11"/>
      <c r="I90" s="11"/>
      <c r="J90" s="11"/>
      <c r="K90" s="11"/>
      <c r="L90" s="49"/>
      <c r="M90" s="11" t="s">
        <v>30</v>
      </c>
      <c r="N90" s="11" t="s">
        <v>30</v>
      </c>
      <c r="O90" s="12" t="s">
        <v>30</v>
      </c>
      <c r="P90" s="4"/>
    </row>
    <row r="91" spans="1:16" ht="57" x14ac:dyDescent="0.25">
      <c r="A91" s="16" t="s">
        <v>196</v>
      </c>
      <c r="B91" s="17" t="s">
        <v>197</v>
      </c>
      <c r="C91" s="11" t="s">
        <v>30</v>
      </c>
      <c r="D91" s="11">
        <v>48137.15</v>
      </c>
      <c r="E91" s="11">
        <v>48137.15</v>
      </c>
      <c r="F91" s="11"/>
      <c r="G91" s="11"/>
      <c r="H91" s="11"/>
      <c r="I91" s="11"/>
      <c r="J91" s="11"/>
      <c r="K91" s="11"/>
      <c r="L91" s="49"/>
      <c r="M91" s="11" t="s">
        <v>30</v>
      </c>
      <c r="N91" s="11" t="s">
        <v>30</v>
      </c>
      <c r="O91" s="12" t="s">
        <v>30</v>
      </c>
      <c r="P91" s="4"/>
    </row>
    <row r="92" spans="1:16" ht="57" x14ac:dyDescent="0.25">
      <c r="A92" s="16" t="s">
        <v>198</v>
      </c>
      <c r="B92" s="17" t="s">
        <v>199</v>
      </c>
      <c r="C92" s="11" t="s">
        <v>30</v>
      </c>
      <c r="D92" s="11">
        <v>5000</v>
      </c>
      <c r="E92" s="11">
        <v>5000</v>
      </c>
      <c r="F92" s="11"/>
      <c r="G92" s="11"/>
      <c r="H92" s="11"/>
      <c r="I92" s="11"/>
      <c r="J92" s="11"/>
      <c r="K92" s="11"/>
      <c r="L92" s="49"/>
      <c r="M92" s="11" t="s">
        <v>30</v>
      </c>
      <c r="N92" s="11" t="s">
        <v>30</v>
      </c>
      <c r="O92" s="12" t="s">
        <v>30</v>
      </c>
      <c r="P92" s="4"/>
    </row>
    <row r="93" spans="1:16" x14ac:dyDescent="0.25">
      <c r="A93" s="16" t="s">
        <v>200</v>
      </c>
      <c r="B93" s="17" t="s">
        <v>201</v>
      </c>
      <c r="C93" s="11" t="s">
        <v>30</v>
      </c>
      <c r="D93" s="11">
        <v>2438</v>
      </c>
      <c r="E93" s="11">
        <f>E94</f>
        <v>2438</v>
      </c>
      <c r="F93" s="11"/>
      <c r="G93" s="11"/>
      <c r="H93" s="11"/>
      <c r="I93" s="11"/>
      <c r="J93" s="11"/>
      <c r="K93" s="11"/>
      <c r="L93" s="49"/>
      <c r="M93" s="11" t="s">
        <v>30</v>
      </c>
      <c r="N93" s="11" t="s">
        <v>30</v>
      </c>
      <c r="O93" s="12" t="s">
        <v>30</v>
      </c>
      <c r="P93" s="4"/>
    </row>
    <row r="94" spans="1:16" ht="79.5" x14ac:dyDescent="0.25">
      <c r="A94" s="16" t="s">
        <v>202</v>
      </c>
      <c r="B94" s="17" t="s">
        <v>203</v>
      </c>
      <c r="C94" s="11" t="s">
        <v>30</v>
      </c>
      <c r="D94" s="11">
        <v>2438</v>
      </c>
      <c r="E94" s="11">
        <v>2438</v>
      </c>
      <c r="F94" s="11"/>
      <c r="G94" s="11"/>
      <c r="H94" s="11"/>
      <c r="I94" s="11"/>
      <c r="J94" s="11"/>
      <c r="K94" s="11"/>
      <c r="L94" s="49"/>
      <c r="M94" s="11" t="s">
        <v>30</v>
      </c>
      <c r="N94" s="11" t="s">
        <v>30</v>
      </c>
      <c r="O94" s="12" t="s">
        <v>30</v>
      </c>
      <c r="P94" s="4"/>
    </row>
    <row r="95" spans="1:16" x14ac:dyDescent="0.25">
      <c r="A95" s="16" t="s">
        <v>204</v>
      </c>
      <c r="B95" s="17" t="s">
        <v>205</v>
      </c>
      <c r="C95" s="11" t="s">
        <v>30</v>
      </c>
      <c r="D95" s="11">
        <v>118548.91</v>
      </c>
      <c r="E95" s="11">
        <f>E96+E98</f>
        <v>167361</v>
      </c>
      <c r="F95" s="11"/>
      <c r="G95" s="11"/>
      <c r="H95" s="11"/>
      <c r="I95" s="11"/>
      <c r="J95" s="11"/>
      <c r="K95" s="11"/>
      <c r="L95" s="49"/>
      <c r="M95" s="11" t="s">
        <v>30</v>
      </c>
      <c r="N95" s="11" t="s">
        <v>30</v>
      </c>
      <c r="O95" s="12" t="s">
        <v>30</v>
      </c>
      <c r="P95" s="4"/>
    </row>
    <row r="96" spans="1:16" x14ac:dyDescent="0.25">
      <c r="A96" s="16" t="s">
        <v>206</v>
      </c>
      <c r="B96" s="17" t="s">
        <v>207</v>
      </c>
      <c r="C96" s="11" t="s">
        <v>30</v>
      </c>
      <c r="D96" s="11">
        <v>-48812.09</v>
      </c>
      <c r="E96" s="11">
        <f>E97</f>
        <v>0</v>
      </c>
      <c r="F96" s="11"/>
      <c r="G96" s="11"/>
      <c r="H96" s="11"/>
      <c r="I96" s="11"/>
      <c r="J96" s="11"/>
      <c r="K96" s="11"/>
      <c r="L96" s="49"/>
      <c r="M96" s="11" t="s">
        <v>30</v>
      </c>
      <c r="N96" s="11" t="s">
        <v>30</v>
      </c>
      <c r="O96" s="12" t="s">
        <v>30</v>
      </c>
      <c r="P96" s="4"/>
    </row>
    <row r="97" spans="1:16" ht="23.25" x14ac:dyDescent="0.25">
      <c r="A97" s="16" t="s">
        <v>208</v>
      </c>
      <c r="B97" s="17" t="s">
        <v>209</v>
      </c>
      <c r="C97" s="11" t="s">
        <v>30</v>
      </c>
      <c r="D97" s="11">
        <v>-48812.09</v>
      </c>
      <c r="E97" s="11">
        <v>0</v>
      </c>
      <c r="F97" s="11"/>
      <c r="G97" s="11"/>
      <c r="H97" s="11"/>
      <c r="I97" s="11"/>
      <c r="J97" s="11"/>
      <c r="K97" s="11"/>
      <c r="L97" s="49"/>
      <c r="M97" s="11" t="s">
        <v>30</v>
      </c>
      <c r="N97" s="11" t="s">
        <v>30</v>
      </c>
      <c r="O97" s="12" t="s">
        <v>30</v>
      </c>
      <c r="P97" s="4"/>
    </row>
    <row r="98" spans="1:16" x14ac:dyDescent="0.25">
      <c r="A98" s="16" t="s">
        <v>210</v>
      </c>
      <c r="B98" s="17" t="s">
        <v>211</v>
      </c>
      <c r="C98" s="11" t="s">
        <v>30</v>
      </c>
      <c r="D98" s="11">
        <v>167361</v>
      </c>
      <c r="E98" s="11">
        <f>E99</f>
        <v>167361</v>
      </c>
      <c r="F98" s="11"/>
      <c r="G98" s="11"/>
      <c r="H98" s="11"/>
      <c r="I98" s="11"/>
      <c r="J98" s="11"/>
      <c r="K98" s="11"/>
      <c r="L98" s="49"/>
      <c r="M98" s="11" t="s">
        <v>30</v>
      </c>
      <c r="N98" s="11" t="s">
        <v>30</v>
      </c>
      <c r="O98" s="12" t="s">
        <v>30</v>
      </c>
      <c r="P98" s="4"/>
    </row>
    <row r="99" spans="1:16" ht="23.25" x14ac:dyDescent="0.25">
      <c r="A99" s="16" t="s">
        <v>212</v>
      </c>
      <c r="B99" s="17" t="s">
        <v>213</v>
      </c>
      <c r="C99" s="11" t="s">
        <v>30</v>
      </c>
      <c r="D99" s="11">
        <v>167361</v>
      </c>
      <c r="E99" s="11">
        <v>167361</v>
      </c>
      <c r="F99" s="11"/>
      <c r="G99" s="11"/>
      <c r="H99" s="11"/>
      <c r="I99" s="11"/>
      <c r="J99" s="11"/>
      <c r="K99" s="11"/>
      <c r="L99" s="49"/>
      <c r="M99" s="11" t="s">
        <v>30</v>
      </c>
      <c r="N99" s="11" t="s">
        <v>30</v>
      </c>
      <c r="O99" s="12" t="s">
        <v>30</v>
      </c>
      <c r="P99" s="4"/>
    </row>
    <row r="100" spans="1:16" x14ac:dyDescent="0.25">
      <c r="A100" s="16" t="s">
        <v>214</v>
      </c>
      <c r="B100" s="17" t="s">
        <v>215</v>
      </c>
      <c r="C100" s="11">
        <v>465282356.33999997</v>
      </c>
      <c r="D100" s="11">
        <v>259824039.56</v>
      </c>
      <c r="E100" s="11">
        <f>E101+E144</f>
        <v>462928859.42000002</v>
      </c>
      <c r="F100" s="11"/>
      <c r="G100" s="11"/>
      <c r="H100" s="11"/>
      <c r="I100" s="11"/>
      <c r="J100" s="11"/>
      <c r="K100" s="11"/>
      <c r="L100" s="49">
        <f t="shared" si="1"/>
        <v>0.99494178773828212</v>
      </c>
      <c r="M100" s="11" t="s">
        <v>30</v>
      </c>
      <c r="N100" s="11" t="s">
        <v>30</v>
      </c>
      <c r="O100" s="12" t="s">
        <v>30</v>
      </c>
      <c r="P100" s="4"/>
    </row>
    <row r="101" spans="1:16" ht="23.25" x14ac:dyDescent="0.25">
      <c r="A101" s="16" t="s">
        <v>216</v>
      </c>
      <c r="B101" s="17" t="s">
        <v>217</v>
      </c>
      <c r="C101" s="11">
        <v>465801621.00999999</v>
      </c>
      <c r="D101" s="11">
        <v>260343304.22999999</v>
      </c>
      <c r="E101" s="11">
        <f>E102+E107+E128+E137</f>
        <v>463448124.09000003</v>
      </c>
      <c r="F101" s="11"/>
      <c r="G101" s="11"/>
      <c r="H101" s="11"/>
      <c r="I101" s="11"/>
      <c r="J101" s="11"/>
      <c r="K101" s="11"/>
      <c r="L101" s="49">
        <f t="shared" si="1"/>
        <v>0.9949474265141095</v>
      </c>
      <c r="M101" s="11" t="s">
        <v>30</v>
      </c>
      <c r="N101" s="11" t="s">
        <v>30</v>
      </c>
      <c r="O101" s="12" t="s">
        <v>30</v>
      </c>
      <c r="P101" s="4"/>
    </row>
    <row r="102" spans="1:16" ht="23.25" x14ac:dyDescent="0.25">
      <c r="A102" s="16" t="s">
        <v>218</v>
      </c>
      <c r="B102" s="17" t="s">
        <v>219</v>
      </c>
      <c r="C102" s="11">
        <v>111076440</v>
      </c>
      <c r="D102" s="11">
        <v>85320669</v>
      </c>
      <c r="E102" s="11">
        <f>E103+E105</f>
        <v>111076440</v>
      </c>
      <c r="F102" s="11"/>
      <c r="G102" s="11"/>
      <c r="H102" s="11"/>
      <c r="I102" s="11"/>
      <c r="J102" s="11"/>
      <c r="K102" s="11"/>
      <c r="L102" s="49">
        <f t="shared" si="1"/>
        <v>1</v>
      </c>
      <c r="M102" s="11" t="s">
        <v>30</v>
      </c>
      <c r="N102" s="11" t="s">
        <v>30</v>
      </c>
      <c r="O102" s="12" t="s">
        <v>30</v>
      </c>
      <c r="P102" s="4"/>
    </row>
    <row r="103" spans="1:16" x14ac:dyDescent="0.25">
      <c r="A103" s="16" t="s">
        <v>220</v>
      </c>
      <c r="B103" s="17" t="s">
        <v>221</v>
      </c>
      <c r="C103" s="11">
        <v>97754900</v>
      </c>
      <c r="D103" s="11">
        <v>73316169</v>
      </c>
      <c r="E103" s="11">
        <f>E104</f>
        <v>97754900</v>
      </c>
      <c r="F103" s="11"/>
      <c r="G103" s="11"/>
      <c r="H103" s="11"/>
      <c r="I103" s="11"/>
      <c r="J103" s="11"/>
      <c r="K103" s="11"/>
      <c r="L103" s="49">
        <f t="shared" si="1"/>
        <v>1</v>
      </c>
      <c r="M103" s="11" t="s">
        <v>30</v>
      </c>
      <c r="N103" s="11" t="s">
        <v>30</v>
      </c>
      <c r="O103" s="12" t="s">
        <v>30</v>
      </c>
      <c r="P103" s="4"/>
    </row>
    <row r="104" spans="1:16" ht="34.5" x14ac:dyDescent="0.25">
      <c r="A104" s="16" t="s">
        <v>222</v>
      </c>
      <c r="B104" s="17" t="s">
        <v>223</v>
      </c>
      <c r="C104" s="11">
        <v>97754900</v>
      </c>
      <c r="D104" s="11">
        <v>73316169</v>
      </c>
      <c r="E104" s="11">
        <v>97754900</v>
      </c>
      <c r="F104" s="11"/>
      <c r="G104" s="11"/>
      <c r="H104" s="11"/>
      <c r="I104" s="11"/>
      <c r="J104" s="11"/>
      <c r="K104" s="11"/>
      <c r="L104" s="49">
        <f t="shared" si="1"/>
        <v>1</v>
      </c>
      <c r="M104" s="11" t="s">
        <v>30</v>
      </c>
      <c r="N104" s="11" t="s">
        <v>30</v>
      </c>
      <c r="O104" s="12" t="s">
        <v>30</v>
      </c>
      <c r="P104" s="4"/>
    </row>
    <row r="105" spans="1:16" ht="23.25" x14ac:dyDescent="0.25">
      <c r="A105" s="16" t="s">
        <v>224</v>
      </c>
      <c r="B105" s="17" t="s">
        <v>225</v>
      </c>
      <c r="C105" s="11">
        <v>13321540</v>
      </c>
      <c r="D105" s="11">
        <v>12004500</v>
      </c>
      <c r="E105" s="11">
        <f>E106</f>
        <v>13321540</v>
      </c>
      <c r="F105" s="11"/>
      <c r="G105" s="11"/>
      <c r="H105" s="11"/>
      <c r="I105" s="11"/>
      <c r="J105" s="11"/>
      <c r="K105" s="11"/>
      <c r="L105" s="49">
        <f t="shared" si="1"/>
        <v>1</v>
      </c>
      <c r="M105" s="11" t="s">
        <v>30</v>
      </c>
      <c r="N105" s="11" t="s">
        <v>30</v>
      </c>
      <c r="O105" s="12" t="s">
        <v>30</v>
      </c>
      <c r="P105" s="4"/>
    </row>
    <row r="106" spans="1:16" ht="23.25" x14ac:dyDescent="0.25">
      <c r="A106" s="16" t="s">
        <v>226</v>
      </c>
      <c r="B106" s="17" t="s">
        <v>227</v>
      </c>
      <c r="C106" s="11">
        <v>13321540</v>
      </c>
      <c r="D106" s="11">
        <v>12004500</v>
      </c>
      <c r="E106" s="11">
        <v>13321540</v>
      </c>
      <c r="F106" s="11"/>
      <c r="G106" s="11"/>
      <c r="H106" s="11"/>
      <c r="I106" s="11"/>
      <c r="J106" s="11"/>
      <c r="K106" s="11"/>
      <c r="L106" s="49">
        <f t="shared" si="1"/>
        <v>1</v>
      </c>
      <c r="M106" s="11" t="s">
        <v>30</v>
      </c>
      <c r="N106" s="11" t="s">
        <v>30</v>
      </c>
      <c r="O106" s="12" t="s">
        <v>30</v>
      </c>
      <c r="P106" s="4"/>
    </row>
    <row r="107" spans="1:16" ht="23.25" x14ac:dyDescent="0.25">
      <c r="A107" s="16" t="s">
        <v>228</v>
      </c>
      <c r="B107" s="17" t="s">
        <v>229</v>
      </c>
      <c r="C107" s="11">
        <v>248173877.72</v>
      </c>
      <c r="D107" s="11">
        <v>101662283.22</v>
      </c>
      <c r="E107" s="11">
        <f>E108+E110+E112+E114+E116+E118+E120+E122+E124+E126</f>
        <v>245862203.74999997</v>
      </c>
      <c r="F107" s="11"/>
      <c r="G107" s="11"/>
      <c r="H107" s="11"/>
      <c r="I107" s="11"/>
      <c r="J107" s="11"/>
      <c r="K107" s="11"/>
      <c r="L107" s="49">
        <f t="shared" si="1"/>
        <v>0.9906852647376202</v>
      </c>
      <c r="M107" s="11" t="s">
        <v>30</v>
      </c>
      <c r="N107" s="11" t="s">
        <v>30</v>
      </c>
      <c r="O107" s="12" t="s">
        <v>30</v>
      </c>
      <c r="P107" s="4"/>
    </row>
    <row r="108" spans="1:16" ht="23.25" x14ac:dyDescent="0.25">
      <c r="A108" s="16" t="s">
        <v>230</v>
      </c>
      <c r="B108" s="17" t="s">
        <v>231</v>
      </c>
      <c r="C108" s="11">
        <v>7905177.9299999997</v>
      </c>
      <c r="D108" s="11">
        <v>500000</v>
      </c>
      <c r="E108" s="11">
        <f>E109</f>
        <v>7905177.9299999997</v>
      </c>
      <c r="F108" s="11"/>
      <c r="G108" s="11"/>
      <c r="H108" s="11"/>
      <c r="I108" s="11"/>
      <c r="J108" s="11"/>
      <c r="K108" s="11"/>
      <c r="L108" s="49">
        <f t="shared" si="1"/>
        <v>1</v>
      </c>
      <c r="M108" s="11" t="s">
        <v>30</v>
      </c>
      <c r="N108" s="11" t="s">
        <v>30</v>
      </c>
      <c r="O108" s="12" t="s">
        <v>30</v>
      </c>
      <c r="P108" s="4"/>
    </row>
    <row r="109" spans="1:16" ht="34.5" x14ac:dyDescent="0.25">
      <c r="A109" s="16" t="s">
        <v>232</v>
      </c>
      <c r="B109" s="17" t="s">
        <v>233</v>
      </c>
      <c r="C109" s="11">
        <v>7905177.9299999997</v>
      </c>
      <c r="D109" s="11">
        <v>500000</v>
      </c>
      <c r="E109" s="11">
        <v>7905177.9299999997</v>
      </c>
      <c r="F109" s="11"/>
      <c r="G109" s="11"/>
      <c r="H109" s="11"/>
      <c r="I109" s="11"/>
      <c r="J109" s="11"/>
      <c r="K109" s="11"/>
      <c r="L109" s="49">
        <f t="shared" si="1"/>
        <v>1</v>
      </c>
      <c r="M109" s="11" t="s">
        <v>30</v>
      </c>
      <c r="N109" s="11" t="s">
        <v>30</v>
      </c>
      <c r="O109" s="12" t="s">
        <v>30</v>
      </c>
      <c r="P109" s="4"/>
    </row>
    <row r="110" spans="1:16" ht="68.25" x14ac:dyDescent="0.25">
      <c r="A110" s="16" t="s">
        <v>234</v>
      </c>
      <c r="B110" s="17" t="s">
        <v>235</v>
      </c>
      <c r="C110" s="11">
        <v>4237345.99</v>
      </c>
      <c r="D110" s="11" t="s">
        <v>30</v>
      </c>
      <c r="E110" s="11">
        <f>E111</f>
        <v>4237345.99</v>
      </c>
      <c r="F110" s="11"/>
      <c r="G110" s="11"/>
      <c r="H110" s="11"/>
      <c r="I110" s="11"/>
      <c r="J110" s="11"/>
      <c r="K110" s="11"/>
      <c r="L110" s="49">
        <f t="shared" si="1"/>
        <v>1</v>
      </c>
      <c r="M110" s="11" t="s">
        <v>30</v>
      </c>
      <c r="N110" s="11" t="s">
        <v>30</v>
      </c>
      <c r="O110" s="12" t="s">
        <v>30</v>
      </c>
      <c r="P110" s="4"/>
    </row>
    <row r="111" spans="1:16" ht="68.25" x14ac:dyDescent="0.25">
      <c r="A111" s="16" t="s">
        <v>236</v>
      </c>
      <c r="B111" s="17" t="s">
        <v>237</v>
      </c>
      <c r="C111" s="11">
        <v>4237345.99</v>
      </c>
      <c r="D111" s="11" t="s">
        <v>30</v>
      </c>
      <c r="E111" s="11">
        <v>4237345.99</v>
      </c>
      <c r="F111" s="11"/>
      <c r="G111" s="11"/>
      <c r="H111" s="11"/>
      <c r="I111" s="11"/>
      <c r="J111" s="11"/>
      <c r="K111" s="11"/>
      <c r="L111" s="49">
        <f t="shared" si="1"/>
        <v>1</v>
      </c>
      <c r="M111" s="11" t="s">
        <v>30</v>
      </c>
      <c r="N111" s="11" t="s">
        <v>30</v>
      </c>
      <c r="O111" s="12" t="s">
        <v>30</v>
      </c>
      <c r="P111" s="4"/>
    </row>
    <row r="112" spans="1:16" ht="34.5" x14ac:dyDescent="0.25">
      <c r="A112" s="16" t="s">
        <v>238</v>
      </c>
      <c r="B112" s="17" t="s">
        <v>239</v>
      </c>
      <c r="C112" s="11">
        <v>172847930</v>
      </c>
      <c r="D112" s="11">
        <v>72432164.459999993</v>
      </c>
      <c r="E112" s="11">
        <f>E113</f>
        <v>172847930</v>
      </c>
      <c r="F112" s="11"/>
      <c r="G112" s="11"/>
      <c r="H112" s="11"/>
      <c r="I112" s="11"/>
      <c r="J112" s="11"/>
      <c r="K112" s="11"/>
      <c r="L112" s="49">
        <f t="shared" si="1"/>
        <v>1</v>
      </c>
      <c r="M112" s="11" t="s">
        <v>30</v>
      </c>
      <c r="N112" s="11" t="s">
        <v>30</v>
      </c>
      <c r="O112" s="12" t="s">
        <v>30</v>
      </c>
      <c r="P112" s="4"/>
    </row>
    <row r="113" spans="1:16" ht="45.75" x14ac:dyDescent="0.25">
      <c r="A113" s="16" t="s">
        <v>240</v>
      </c>
      <c r="B113" s="17" t="s">
        <v>241</v>
      </c>
      <c r="C113" s="11">
        <v>172847930</v>
      </c>
      <c r="D113" s="11">
        <v>72432164.459999993</v>
      </c>
      <c r="E113" s="11">
        <v>172847930</v>
      </c>
      <c r="F113" s="11"/>
      <c r="G113" s="11"/>
      <c r="H113" s="11"/>
      <c r="I113" s="11"/>
      <c r="J113" s="11"/>
      <c r="K113" s="11"/>
      <c r="L113" s="49">
        <f t="shared" si="1"/>
        <v>1</v>
      </c>
      <c r="M113" s="11" t="s">
        <v>30</v>
      </c>
      <c r="N113" s="11" t="s">
        <v>30</v>
      </c>
      <c r="O113" s="12" t="s">
        <v>30</v>
      </c>
      <c r="P113" s="4"/>
    </row>
    <row r="114" spans="1:16" ht="68.25" x14ac:dyDescent="0.25">
      <c r="A114" s="16" t="s">
        <v>242</v>
      </c>
      <c r="B114" s="17" t="s">
        <v>243</v>
      </c>
      <c r="C114" s="11">
        <v>2234117.36</v>
      </c>
      <c r="D114" s="11">
        <v>1858672.34</v>
      </c>
      <c r="E114" s="11">
        <f>E115</f>
        <v>1858672.34</v>
      </c>
      <c r="F114" s="11"/>
      <c r="G114" s="11"/>
      <c r="H114" s="11"/>
      <c r="I114" s="11"/>
      <c r="J114" s="11"/>
      <c r="K114" s="11"/>
      <c r="L114" s="49">
        <f t="shared" si="1"/>
        <v>0.83194928488447906</v>
      </c>
      <c r="M114" s="11" t="s">
        <v>30</v>
      </c>
      <c r="N114" s="11" t="s">
        <v>30</v>
      </c>
      <c r="O114" s="12" t="s">
        <v>30</v>
      </c>
      <c r="P114" s="4"/>
    </row>
    <row r="115" spans="1:16" ht="68.25" x14ac:dyDescent="0.25">
      <c r="A115" s="16" t="s">
        <v>244</v>
      </c>
      <c r="B115" s="17" t="s">
        <v>245</v>
      </c>
      <c r="C115" s="11">
        <v>2234117.36</v>
      </c>
      <c r="D115" s="11">
        <v>1858672.34</v>
      </c>
      <c r="E115" s="11">
        <v>1858672.34</v>
      </c>
      <c r="F115" s="11"/>
      <c r="G115" s="11"/>
      <c r="H115" s="11"/>
      <c r="I115" s="11"/>
      <c r="J115" s="11"/>
      <c r="K115" s="11"/>
      <c r="L115" s="49">
        <f t="shared" si="1"/>
        <v>0.83194928488447906</v>
      </c>
      <c r="M115" s="11" t="s">
        <v>30</v>
      </c>
      <c r="N115" s="11" t="s">
        <v>30</v>
      </c>
      <c r="O115" s="12" t="s">
        <v>30</v>
      </c>
      <c r="P115" s="4"/>
    </row>
    <row r="116" spans="1:16" ht="45.75" x14ac:dyDescent="0.25">
      <c r="A116" s="16" t="s">
        <v>246</v>
      </c>
      <c r="B116" s="17" t="s">
        <v>247</v>
      </c>
      <c r="C116" s="11">
        <v>1785849.51</v>
      </c>
      <c r="D116" s="11" t="s">
        <v>30</v>
      </c>
      <c r="E116" s="11">
        <f>E117</f>
        <v>1785849.51</v>
      </c>
      <c r="F116" s="11"/>
      <c r="G116" s="11"/>
      <c r="H116" s="11"/>
      <c r="I116" s="11"/>
      <c r="J116" s="11"/>
      <c r="K116" s="11"/>
      <c r="L116" s="49">
        <f t="shared" si="1"/>
        <v>1</v>
      </c>
      <c r="M116" s="11" t="s">
        <v>30</v>
      </c>
      <c r="N116" s="11" t="s">
        <v>30</v>
      </c>
      <c r="O116" s="12" t="s">
        <v>30</v>
      </c>
      <c r="P116" s="4"/>
    </row>
    <row r="117" spans="1:16" ht="57" x14ac:dyDescent="0.25">
      <c r="A117" s="16" t="s">
        <v>248</v>
      </c>
      <c r="B117" s="17" t="s">
        <v>249</v>
      </c>
      <c r="C117" s="11">
        <v>1785849.51</v>
      </c>
      <c r="D117" s="11" t="s">
        <v>30</v>
      </c>
      <c r="E117" s="11">
        <v>1785849.51</v>
      </c>
      <c r="F117" s="11"/>
      <c r="G117" s="11"/>
      <c r="H117" s="11"/>
      <c r="I117" s="11"/>
      <c r="J117" s="11"/>
      <c r="K117" s="11"/>
      <c r="L117" s="49">
        <f t="shared" si="1"/>
        <v>1</v>
      </c>
      <c r="M117" s="11" t="s">
        <v>30</v>
      </c>
      <c r="N117" s="11" t="s">
        <v>30</v>
      </c>
      <c r="O117" s="12" t="s">
        <v>30</v>
      </c>
      <c r="P117" s="4"/>
    </row>
    <row r="118" spans="1:16" ht="57" x14ac:dyDescent="0.25">
      <c r="A118" s="16" t="s">
        <v>250</v>
      </c>
      <c r="B118" s="17" t="s">
        <v>251</v>
      </c>
      <c r="C118" s="11">
        <v>9695699</v>
      </c>
      <c r="D118" s="11" t="s">
        <v>30</v>
      </c>
      <c r="E118" s="11">
        <f>E119</f>
        <v>8068872</v>
      </c>
      <c r="F118" s="11"/>
      <c r="G118" s="11"/>
      <c r="H118" s="11"/>
      <c r="I118" s="11"/>
      <c r="J118" s="11"/>
      <c r="K118" s="11"/>
      <c r="L118" s="49">
        <f t="shared" si="1"/>
        <v>0.83221147851227639</v>
      </c>
      <c r="M118" s="11" t="s">
        <v>30</v>
      </c>
      <c r="N118" s="11" t="s">
        <v>30</v>
      </c>
      <c r="O118" s="12" t="s">
        <v>30</v>
      </c>
      <c r="P118" s="4"/>
    </row>
    <row r="119" spans="1:16" ht="57" x14ac:dyDescent="0.25">
      <c r="A119" s="16" t="s">
        <v>252</v>
      </c>
      <c r="B119" s="17" t="s">
        <v>253</v>
      </c>
      <c r="C119" s="11">
        <v>9695699</v>
      </c>
      <c r="D119" s="11" t="s">
        <v>30</v>
      </c>
      <c r="E119" s="11">
        <v>8068872</v>
      </c>
      <c r="F119" s="11"/>
      <c r="G119" s="11"/>
      <c r="H119" s="11"/>
      <c r="I119" s="11"/>
      <c r="J119" s="11"/>
      <c r="K119" s="11"/>
      <c r="L119" s="49">
        <f t="shared" si="1"/>
        <v>0.83221147851227639</v>
      </c>
      <c r="M119" s="11" t="s">
        <v>30</v>
      </c>
      <c r="N119" s="11" t="s">
        <v>30</v>
      </c>
      <c r="O119" s="12" t="s">
        <v>30</v>
      </c>
      <c r="P119" s="4"/>
    </row>
    <row r="120" spans="1:16" ht="23.25" x14ac:dyDescent="0.25">
      <c r="A120" s="16" t="s">
        <v>254</v>
      </c>
      <c r="B120" s="17" t="s">
        <v>255</v>
      </c>
      <c r="C120" s="11">
        <v>2877896.71</v>
      </c>
      <c r="D120" s="11">
        <v>2568494.7599999998</v>
      </c>
      <c r="E120" s="11">
        <f>E121</f>
        <v>2568494.7599999998</v>
      </c>
      <c r="F120" s="11"/>
      <c r="G120" s="11"/>
      <c r="H120" s="11"/>
      <c r="I120" s="11"/>
      <c r="J120" s="11"/>
      <c r="K120" s="11"/>
      <c r="L120" s="49">
        <f t="shared" si="1"/>
        <v>0.89249025202158827</v>
      </c>
      <c r="M120" s="11" t="s">
        <v>30</v>
      </c>
      <c r="N120" s="11" t="s">
        <v>30</v>
      </c>
      <c r="O120" s="12" t="s">
        <v>30</v>
      </c>
      <c r="P120" s="4"/>
    </row>
    <row r="121" spans="1:16" ht="23.25" x14ac:dyDescent="0.25">
      <c r="A121" s="16" t="s">
        <v>256</v>
      </c>
      <c r="B121" s="17" t="s">
        <v>257</v>
      </c>
      <c r="C121" s="11">
        <v>2877896.71</v>
      </c>
      <c r="D121" s="11">
        <v>2568494.7599999998</v>
      </c>
      <c r="E121" s="11">
        <v>2568494.7599999998</v>
      </c>
      <c r="F121" s="11"/>
      <c r="G121" s="11"/>
      <c r="H121" s="11"/>
      <c r="I121" s="11"/>
      <c r="J121" s="11"/>
      <c r="K121" s="11"/>
      <c r="L121" s="49">
        <f t="shared" si="1"/>
        <v>0.89249025202158827</v>
      </c>
      <c r="M121" s="11" t="s">
        <v>30</v>
      </c>
      <c r="N121" s="11" t="s">
        <v>30</v>
      </c>
      <c r="O121" s="12" t="s">
        <v>30</v>
      </c>
      <c r="P121" s="4"/>
    </row>
    <row r="122" spans="1:16" x14ac:dyDescent="0.25">
      <c r="A122" s="16" t="s">
        <v>258</v>
      </c>
      <c r="B122" s="17" t="s">
        <v>259</v>
      </c>
      <c r="C122" s="11">
        <v>177514.9</v>
      </c>
      <c r="D122" s="11">
        <v>177514.9</v>
      </c>
      <c r="E122" s="11">
        <f>E123</f>
        <v>177514.9</v>
      </c>
      <c r="F122" s="11"/>
      <c r="G122" s="11"/>
      <c r="H122" s="11"/>
      <c r="I122" s="11"/>
      <c r="J122" s="11"/>
      <c r="K122" s="11"/>
      <c r="L122" s="49">
        <f t="shared" si="1"/>
        <v>1</v>
      </c>
      <c r="M122" s="11" t="s">
        <v>30</v>
      </c>
      <c r="N122" s="11" t="s">
        <v>30</v>
      </c>
      <c r="O122" s="12" t="s">
        <v>30</v>
      </c>
      <c r="P122" s="4"/>
    </row>
    <row r="123" spans="1:16" ht="23.25" x14ac:dyDescent="0.25">
      <c r="A123" s="16" t="s">
        <v>260</v>
      </c>
      <c r="B123" s="17" t="s">
        <v>261</v>
      </c>
      <c r="C123" s="11">
        <v>177514.9</v>
      </c>
      <c r="D123" s="11">
        <v>177514.9</v>
      </c>
      <c r="E123" s="11">
        <v>177514.9</v>
      </c>
      <c r="F123" s="11"/>
      <c r="G123" s="11"/>
      <c r="H123" s="11"/>
      <c r="I123" s="11"/>
      <c r="J123" s="11"/>
      <c r="K123" s="11"/>
      <c r="L123" s="49">
        <f t="shared" si="1"/>
        <v>1</v>
      </c>
      <c r="M123" s="11" t="s">
        <v>30</v>
      </c>
      <c r="N123" s="11" t="s">
        <v>30</v>
      </c>
      <c r="O123" s="12" t="s">
        <v>30</v>
      </c>
      <c r="P123" s="4"/>
    </row>
    <row r="124" spans="1:16" ht="23.25" x14ac:dyDescent="0.25">
      <c r="A124" s="16" t="s">
        <v>262</v>
      </c>
      <c r="B124" s="17" t="s">
        <v>263</v>
      </c>
      <c r="C124" s="11">
        <v>5000000</v>
      </c>
      <c r="D124" s="11" t="s">
        <v>30</v>
      </c>
      <c r="E124" s="11">
        <f>E125</f>
        <v>5000000</v>
      </c>
      <c r="F124" s="11"/>
      <c r="G124" s="11"/>
      <c r="H124" s="11"/>
      <c r="I124" s="11"/>
      <c r="J124" s="11"/>
      <c r="K124" s="11"/>
      <c r="L124" s="49">
        <f t="shared" si="1"/>
        <v>1</v>
      </c>
      <c r="M124" s="11" t="s">
        <v>30</v>
      </c>
      <c r="N124" s="11" t="s">
        <v>30</v>
      </c>
      <c r="O124" s="12" t="s">
        <v>30</v>
      </c>
      <c r="P124" s="4"/>
    </row>
    <row r="125" spans="1:16" ht="23.25" x14ac:dyDescent="0.25">
      <c r="A125" s="16" t="s">
        <v>264</v>
      </c>
      <c r="B125" s="17" t="s">
        <v>265</v>
      </c>
      <c r="C125" s="11">
        <v>5000000</v>
      </c>
      <c r="D125" s="11" t="s">
        <v>30</v>
      </c>
      <c r="E125" s="11">
        <v>5000000</v>
      </c>
      <c r="F125" s="11"/>
      <c r="G125" s="11"/>
      <c r="H125" s="11"/>
      <c r="I125" s="11"/>
      <c r="J125" s="11"/>
      <c r="K125" s="11"/>
      <c r="L125" s="49">
        <f t="shared" si="1"/>
        <v>1</v>
      </c>
      <c r="M125" s="11" t="s">
        <v>30</v>
      </c>
      <c r="N125" s="11" t="s">
        <v>30</v>
      </c>
      <c r="O125" s="12" t="s">
        <v>30</v>
      </c>
      <c r="P125" s="4"/>
    </row>
    <row r="126" spans="1:16" x14ac:dyDescent="0.25">
      <c r="A126" s="16" t="s">
        <v>266</v>
      </c>
      <c r="B126" s="17" t="s">
        <v>267</v>
      </c>
      <c r="C126" s="11">
        <v>41412346.32</v>
      </c>
      <c r="D126" s="11">
        <v>24125436.760000002</v>
      </c>
      <c r="E126" s="11">
        <f>E127</f>
        <v>41412346.32</v>
      </c>
      <c r="F126" s="11"/>
      <c r="G126" s="11"/>
      <c r="H126" s="11"/>
      <c r="I126" s="11"/>
      <c r="J126" s="11"/>
      <c r="K126" s="11"/>
      <c r="L126" s="49">
        <f t="shared" si="1"/>
        <v>1</v>
      </c>
      <c r="M126" s="11" t="s">
        <v>30</v>
      </c>
      <c r="N126" s="11" t="s">
        <v>30</v>
      </c>
      <c r="O126" s="12" t="s">
        <v>30</v>
      </c>
      <c r="P126" s="4"/>
    </row>
    <row r="127" spans="1:16" x14ac:dyDescent="0.25">
      <c r="A127" s="16" t="s">
        <v>268</v>
      </c>
      <c r="B127" s="17" t="s">
        <v>269</v>
      </c>
      <c r="C127" s="11">
        <v>41412346.32</v>
      </c>
      <c r="D127" s="11">
        <v>24125436.760000002</v>
      </c>
      <c r="E127" s="11">
        <v>41412346.32</v>
      </c>
      <c r="F127" s="11"/>
      <c r="G127" s="11"/>
      <c r="H127" s="11"/>
      <c r="I127" s="11"/>
      <c r="J127" s="11"/>
      <c r="K127" s="11"/>
      <c r="L127" s="49">
        <f t="shared" si="1"/>
        <v>1</v>
      </c>
      <c r="M127" s="11" t="s">
        <v>30</v>
      </c>
      <c r="N127" s="11" t="s">
        <v>30</v>
      </c>
      <c r="O127" s="12" t="s">
        <v>30</v>
      </c>
      <c r="P127" s="4"/>
    </row>
    <row r="128" spans="1:16" ht="23.25" x14ac:dyDescent="0.25">
      <c r="A128" s="16" t="s">
        <v>270</v>
      </c>
      <c r="B128" s="17" t="s">
        <v>271</v>
      </c>
      <c r="C128" s="11">
        <v>70331410.599999994</v>
      </c>
      <c r="D128" s="11">
        <v>53520849.259999998</v>
      </c>
      <c r="E128" s="11">
        <f>E129+E131+E133+E135</f>
        <v>70293582.599999994</v>
      </c>
      <c r="F128" s="11"/>
      <c r="G128" s="11"/>
      <c r="H128" s="11"/>
      <c r="I128" s="11"/>
      <c r="J128" s="11"/>
      <c r="K128" s="11"/>
      <c r="L128" s="49">
        <f t="shared" si="1"/>
        <v>0.99946214643390074</v>
      </c>
      <c r="M128" s="11" t="s">
        <v>30</v>
      </c>
      <c r="N128" s="11" t="s">
        <v>30</v>
      </c>
      <c r="O128" s="12" t="s">
        <v>30</v>
      </c>
      <c r="P128" s="4"/>
    </row>
    <row r="129" spans="1:16" ht="23.25" x14ac:dyDescent="0.25">
      <c r="A129" s="16" t="s">
        <v>272</v>
      </c>
      <c r="B129" s="17" t="s">
        <v>273</v>
      </c>
      <c r="C129" s="11">
        <v>1716746.35</v>
      </c>
      <c r="D129" s="11">
        <v>930234.26</v>
      </c>
      <c r="E129" s="11">
        <f>E130</f>
        <v>1716746.35</v>
      </c>
      <c r="F129" s="11"/>
      <c r="G129" s="11"/>
      <c r="H129" s="11"/>
      <c r="I129" s="11"/>
      <c r="J129" s="11"/>
      <c r="K129" s="11"/>
      <c r="L129" s="49">
        <f t="shared" si="1"/>
        <v>1</v>
      </c>
      <c r="M129" s="11" t="s">
        <v>30</v>
      </c>
      <c r="N129" s="11" t="s">
        <v>30</v>
      </c>
      <c r="O129" s="12" t="s">
        <v>30</v>
      </c>
      <c r="P129" s="4"/>
    </row>
    <row r="130" spans="1:16" ht="34.5" x14ac:dyDescent="0.25">
      <c r="A130" s="16" t="s">
        <v>274</v>
      </c>
      <c r="B130" s="17" t="s">
        <v>275</v>
      </c>
      <c r="C130" s="11">
        <v>1716746.35</v>
      </c>
      <c r="D130" s="11">
        <v>930234.26</v>
      </c>
      <c r="E130" s="11">
        <v>1716746.35</v>
      </c>
      <c r="F130" s="11"/>
      <c r="G130" s="11"/>
      <c r="H130" s="11"/>
      <c r="I130" s="11"/>
      <c r="J130" s="11"/>
      <c r="K130" s="11"/>
      <c r="L130" s="49">
        <f t="shared" si="1"/>
        <v>1</v>
      </c>
      <c r="M130" s="11" t="s">
        <v>30</v>
      </c>
      <c r="N130" s="11" t="s">
        <v>30</v>
      </c>
      <c r="O130" s="12" t="s">
        <v>30</v>
      </c>
      <c r="P130" s="4"/>
    </row>
    <row r="131" spans="1:16" ht="45.75" x14ac:dyDescent="0.25">
      <c r="A131" s="16" t="s">
        <v>276</v>
      </c>
      <c r="B131" s="17" t="s">
        <v>277</v>
      </c>
      <c r="C131" s="11">
        <v>4293828</v>
      </c>
      <c r="D131" s="11">
        <v>4256000</v>
      </c>
      <c r="E131" s="11">
        <f>E132</f>
        <v>4256000</v>
      </c>
      <c r="F131" s="11"/>
      <c r="G131" s="11"/>
      <c r="H131" s="11"/>
      <c r="I131" s="11"/>
      <c r="J131" s="11"/>
      <c r="K131" s="11"/>
      <c r="L131" s="49">
        <f t="shared" si="1"/>
        <v>0.99119014548323781</v>
      </c>
      <c r="M131" s="11" t="s">
        <v>30</v>
      </c>
      <c r="N131" s="11" t="s">
        <v>30</v>
      </c>
      <c r="O131" s="12" t="s">
        <v>30</v>
      </c>
      <c r="P131" s="4"/>
    </row>
    <row r="132" spans="1:16" ht="45.75" x14ac:dyDescent="0.25">
      <c r="A132" s="16" t="s">
        <v>278</v>
      </c>
      <c r="B132" s="17" t="s">
        <v>279</v>
      </c>
      <c r="C132" s="11">
        <v>4293828</v>
      </c>
      <c r="D132" s="11">
        <v>4256000</v>
      </c>
      <c r="E132" s="11">
        <v>4256000</v>
      </c>
      <c r="F132" s="11"/>
      <c r="G132" s="11"/>
      <c r="H132" s="11"/>
      <c r="I132" s="11"/>
      <c r="J132" s="11"/>
      <c r="K132" s="11"/>
      <c r="L132" s="49">
        <f t="shared" si="1"/>
        <v>0.99119014548323781</v>
      </c>
      <c r="M132" s="11" t="s">
        <v>30</v>
      </c>
      <c r="N132" s="11" t="s">
        <v>30</v>
      </c>
      <c r="O132" s="12" t="s">
        <v>30</v>
      </c>
      <c r="P132" s="4"/>
    </row>
    <row r="133" spans="1:16" ht="45.75" x14ac:dyDescent="0.25">
      <c r="A133" s="16" t="s">
        <v>280</v>
      </c>
      <c r="B133" s="17" t="s">
        <v>281</v>
      </c>
      <c r="C133" s="11">
        <v>5203</v>
      </c>
      <c r="D133" s="11">
        <v>990</v>
      </c>
      <c r="E133" s="11">
        <f>E134</f>
        <v>5203</v>
      </c>
      <c r="F133" s="11"/>
      <c r="G133" s="11"/>
      <c r="H133" s="11"/>
      <c r="I133" s="11"/>
      <c r="J133" s="11"/>
      <c r="K133" s="11"/>
      <c r="L133" s="49">
        <f t="shared" si="1"/>
        <v>1</v>
      </c>
      <c r="M133" s="11" t="s">
        <v>30</v>
      </c>
      <c r="N133" s="11" t="s">
        <v>30</v>
      </c>
      <c r="O133" s="12" t="s">
        <v>30</v>
      </c>
      <c r="P133" s="4"/>
    </row>
    <row r="134" spans="1:16" ht="45.75" x14ac:dyDescent="0.25">
      <c r="A134" s="16" t="s">
        <v>282</v>
      </c>
      <c r="B134" s="17" t="s">
        <v>283</v>
      </c>
      <c r="C134" s="11">
        <v>5203</v>
      </c>
      <c r="D134" s="11">
        <v>990</v>
      </c>
      <c r="E134" s="11">
        <v>5203</v>
      </c>
      <c r="F134" s="11"/>
      <c r="G134" s="11"/>
      <c r="H134" s="11"/>
      <c r="I134" s="11"/>
      <c r="J134" s="11"/>
      <c r="K134" s="11"/>
      <c r="L134" s="49">
        <f t="shared" si="1"/>
        <v>1</v>
      </c>
      <c r="M134" s="11" t="s">
        <v>30</v>
      </c>
      <c r="N134" s="11" t="s">
        <v>30</v>
      </c>
      <c r="O134" s="12" t="s">
        <v>30</v>
      </c>
      <c r="P134" s="4"/>
    </row>
    <row r="135" spans="1:16" x14ac:dyDescent="0.25">
      <c r="A135" s="16" t="s">
        <v>284</v>
      </c>
      <c r="B135" s="17" t="s">
        <v>285</v>
      </c>
      <c r="C135" s="11">
        <v>64315633.25</v>
      </c>
      <c r="D135" s="11">
        <v>48333625</v>
      </c>
      <c r="E135" s="11">
        <f>E136</f>
        <v>64315633.25</v>
      </c>
      <c r="F135" s="11"/>
      <c r="G135" s="11"/>
      <c r="H135" s="11"/>
      <c r="I135" s="11"/>
      <c r="J135" s="11"/>
      <c r="K135" s="11"/>
      <c r="L135" s="49">
        <f t="shared" si="1"/>
        <v>1</v>
      </c>
      <c r="M135" s="11" t="s">
        <v>30</v>
      </c>
      <c r="N135" s="11" t="s">
        <v>30</v>
      </c>
      <c r="O135" s="12" t="s">
        <v>30</v>
      </c>
      <c r="P135" s="4"/>
    </row>
    <row r="136" spans="1:16" x14ac:dyDescent="0.25">
      <c r="A136" s="16" t="s">
        <v>286</v>
      </c>
      <c r="B136" s="17" t="s">
        <v>287</v>
      </c>
      <c r="C136" s="11">
        <v>64315633.25</v>
      </c>
      <c r="D136" s="11">
        <v>48333625</v>
      </c>
      <c r="E136" s="11">
        <v>64315633.25</v>
      </c>
      <c r="F136" s="11"/>
      <c r="G136" s="11"/>
      <c r="H136" s="11"/>
      <c r="I136" s="11"/>
      <c r="J136" s="11"/>
      <c r="K136" s="11"/>
      <c r="L136" s="49">
        <f t="shared" si="1"/>
        <v>1</v>
      </c>
      <c r="M136" s="11" t="s">
        <v>30</v>
      </c>
      <c r="N136" s="11" t="s">
        <v>30</v>
      </c>
      <c r="O136" s="12" t="s">
        <v>30</v>
      </c>
      <c r="P136" s="4"/>
    </row>
    <row r="137" spans="1:16" x14ac:dyDescent="0.25">
      <c r="A137" s="16" t="s">
        <v>288</v>
      </c>
      <c r="B137" s="17" t="s">
        <v>289</v>
      </c>
      <c r="C137" s="11">
        <v>36219892.689999998</v>
      </c>
      <c r="D137" s="11">
        <v>19839502.75</v>
      </c>
      <c r="E137" s="11">
        <f>E138+E140+E142</f>
        <v>36215897.740000002</v>
      </c>
      <c r="F137" s="11"/>
      <c r="G137" s="11"/>
      <c r="H137" s="11"/>
      <c r="I137" s="11"/>
      <c r="J137" s="11"/>
      <c r="K137" s="11"/>
      <c r="L137" s="49">
        <f t="shared" ref="L137:L146" si="2">E137/C137</f>
        <v>0.9998897028758702</v>
      </c>
      <c r="M137" s="11" t="s">
        <v>30</v>
      </c>
      <c r="N137" s="11" t="s">
        <v>30</v>
      </c>
      <c r="O137" s="12" t="s">
        <v>30</v>
      </c>
      <c r="P137" s="4"/>
    </row>
    <row r="138" spans="1:16" ht="45.75" x14ac:dyDescent="0.25">
      <c r="A138" s="16" t="s">
        <v>290</v>
      </c>
      <c r="B138" s="17" t="s">
        <v>291</v>
      </c>
      <c r="C138" s="11">
        <v>34395572.689999998</v>
      </c>
      <c r="D138" s="11">
        <v>19401812.75</v>
      </c>
      <c r="E138" s="11">
        <f>E139</f>
        <v>34391577.740000002</v>
      </c>
      <c r="F138" s="11"/>
      <c r="G138" s="11"/>
      <c r="H138" s="11"/>
      <c r="I138" s="11"/>
      <c r="J138" s="11"/>
      <c r="K138" s="11"/>
      <c r="L138" s="49">
        <f t="shared" si="2"/>
        <v>0.99988385278431036</v>
      </c>
      <c r="M138" s="11" t="s">
        <v>30</v>
      </c>
      <c r="N138" s="11" t="s">
        <v>30</v>
      </c>
      <c r="O138" s="12" t="s">
        <v>30</v>
      </c>
      <c r="P138" s="4"/>
    </row>
    <row r="139" spans="1:16" ht="57" x14ac:dyDescent="0.25">
      <c r="A139" s="16" t="s">
        <v>292</v>
      </c>
      <c r="B139" s="17" t="s">
        <v>293</v>
      </c>
      <c r="C139" s="11">
        <v>34395572.689999998</v>
      </c>
      <c r="D139" s="11">
        <v>19401812.75</v>
      </c>
      <c r="E139" s="11">
        <v>34391577.740000002</v>
      </c>
      <c r="F139" s="11"/>
      <c r="G139" s="11"/>
      <c r="H139" s="11"/>
      <c r="I139" s="11"/>
      <c r="J139" s="11"/>
      <c r="K139" s="11"/>
      <c r="L139" s="49">
        <f t="shared" si="2"/>
        <v>0.99988385278431036</v>
      </c>
      <c r="M139" s="11" t="s">
        <v>30</v>
      </c>
      <c r="N139" s="11" t="s">
        <v>30</v>
      </c>
      <c r="O139" s="12" t="s">
        <v>30</v>
      </c>
      <c r="P139" s="4"/>
    </row>
    <row r="140" spans="1:16" ht="45.75" x14ac:dyDescent="0.25">
      <c r="A140" s="16" t="s">
        <v>294</v>
      </c>
      <c r="B140" s="17" t="s">
        <v>295</v>
      </c>
      <c r="C140" s="11">
        <v>1770720</v>
      </c>
      <c r="D140" s="11">
        <v>384090</v>
      </c>
      <c r="E140" s="11">
        <f>E141</f>
        <v>1770720</v>
      </c>
      <c r="F140" s="11"/>
      <c r="G140" s="11"/>
      <c r="H140" s="11"/>
      <c r="I140" s="11"/>
      <c r="J140" s="11"/>
      <c r="K140" s="11"/>
      <c r="L140" s="49">
        <f t="shared" si="2"/>
        <v>1</v>
      </c>
      <c r="M140" s="11" t="s">
        <v>30</v>
      </c>
      <c r="N140" s="11" t="s">
        <v>30</v>
      </c>
      <c r="O140" s="12" t="s">
        <v>30</v>
      </c>
      <c r="P140" s="4"/>
    </row>
    <row r="141" spans="1:16" ht="57" x14ac:dyDescent="0.25">
      <c r="A141" s="16" t="s">
        <v>296</v>
      </c>
      <c r="B141" s="17" t="s">
        <v>297</v>
      </c>
      <c r="C141" s="11">
        <v>1770720</v>
      </c>
      <c r="D141" s="11">
        <v>384090</v>
      </c>
      <c r="E141" s="11">
        <v>1770720</v>
      </c>
      <c r="F141" s="11"/>
      <c r="G141" s="11"/>
      <c r="H141" s="11"/>
      <c r="I141" s="11"/>
      <c r="J141" s="11"/>
      <c r="K141" s="11"/>
      <c r="L141" s="49">
        <f t="shared" si="2"/>
        <v>1</v>
      </c>
      <c r="M141" s="11" t="s">
        <v>30</v>
      </c>
      <c r="N141" s="11" t="s">
        <v>30</v>
      </c>
      <c r="O141" s="12" t="s">
        <v>30</v>
      </c>
      <c r="P141" s="4"/>
    </row>
    <row r="142" spans="1:16" ht="23.25" x14ac:dyDescent="0.25">
      <c r="A142" s="16" t="s">
        <v>298</v>
      </c>
      <c r="B142" s="17" t="s">
        <v>299</v>
      </c>
      <c r="C142" s="11">
        <v>53600</v>
      </c>
      <c r="D142" s="11">
        <v>53600</v>
      </c>
      <c r="E142" s="11">
        <f>E143</f>
        <v>53600</v>
      </c>
      <c r="F142" s="11"/>
      <c r="G142" s="11"/>
      <c r="H142" s="11"/>
      <c r="I142" s="11"/>
      <c r="J142" s="11"/>
      <c r="K142" s="11"/>
      <c r="L142" s="49">
        <f t="shared" si="2"/>
        <v>1</v>
      </c>
      <c r="M142" s="11" t="s">
        <v>30</v>
      </c>
      <c r="N142" s="11" t="s">
        <v>30</v>
      </c>
      <c r="O142" s="12" t="s">
        <v>30</v>
      </c>
      <c r="P142" s="4"/>
    </row>
    <row r="143" spans="1:16" ht="23.25" x14ac:dyDescent="0.25">
      <c r="A143" s="16" t="s">
        <v>300</v>
      </c>
      <c r="B143" s="17" t="s">
        <v>301</v>
      </c>
      <c r="C143" s="11">
        <v>53600</v>
      </c>
      <c r="D143" s="11">
        <v>53600</v>
      </c>
      <c r="E143" s="11">
        <v>53600</v>
      </c>
      <c r="F143" s="11"/>
      <c r="G143" s="11"/>
      <c r="H143" s="11"/>
      <c r="I143" s="11"/>
      <c r="J143" s="11"/>
      <c r="K143" s="11"/>
      <c r="L143" s="49">
        <f t="shared" si="2"/>
        <v>1</v>
      </c>
      <c r="M143" s="11" t="s">
        <v>30</v>
      </c>
      <c r="N143" s="11" t="s">
        <v>30</v>
      </c>
      <c r="O143" s="12" t="s">
        <v>30</v>
      </c>
      <c r="P143" s="4"/>
    </row>
    <row r="144" spans="1:16" ht="34.5" x14ac:dyDescent="0.25">
      <c r="A144" s="16" t="s">
        <v>302</v>
      </c>
      <c r="B144" s="17" t="s">
        <v>303</v>
      </c>
      <c r="C144" s="11">
        <v>-519264.67</v>
      </c>
      <c r="D144" s="11">
        <v>-519264.67</v>
      </c>
      <c r="E144" s="11">
        <f>E145</f>
        <v>-519264.67</v>
      </c>
      <c r="F144" s="11"/>
      <c r="G144" s="11"/>
      <c r="H144" s="11"/>
      <c r="I144" s="11"/>
      <c r="J144" s="11"/>
      <c r="K144" s="11"/>
      <c r="L144" s="49">
        <f t="shared" si="2"/>
        <v>1</v>
      </c>
      <c r="M144" s="11" t="s">
        <v>30</v>
      </c>
      <c r="N144" s="11" t="s">
        <v>30</v>
      </c>
      <c r="O144" s="12" t="s">
        <v>30</v>
      </c>
      <c r="P144" s="4"/>
    </row>
    <row r="145" spans="1:16" ht="34.5" x14ac:dyDescent="0.25">
      <c r="A145" s="16" t="s">
        <v>304</v>
      </c>
      <c r="B145" s="17" t="s">
        <v>305</v>
      </c>
      <c r="C145" s="11">
        <v>-519264.67</v>
      </c>
      <c r="D145" s="11">
        <v>-519264.67</v>
      </c>
      <c r="E145" s="11">
        <f>E146</f>
        <v>-519264.67</v>
      </c>
      <c r="F145" s="11"/>
      <c r="G145" s="11"/>
      <c r="H145" s="11"/>
      <c r="I145" s="11"/>
      <c r="J145" s="11"/>
      <c r="K145" s="11"/>
      <c r="L145" s="49">
        <f t="shared" si="2"/>
        <v>1</v>
      </c>
      <c r="M145" s="11" t="s">
        <v>30</v>
      </c>
      <c r="N145" s="11" t="s">
        <v>30</v>
      </c>
      <c r="O145" s="12" t="s">
        <v>30</v>
      </c>
      <c r="P145" s="4"/>
    </row>
    <row r="146" spans="1:16" ht="35.25" thickBot="1" x14ac:dyDescent="0.3">
      <c r="A146" s="16" t="s">
        <v>306</v>
      </c>
      <c r="B146" s="17" t="s">
        <v>307</v>
      </c>
      <c r="C146" s="11">
        <v>-519264.67</v>
      </c>
      <c r="D146" s="11">
        <v>-519264.67</v>
      </c>
      <c r="E146" s="11">
        <v>-519264.67</v>
      </c>
      <c r="F146" s="11"/>
      <c r="G146" s="11"/>
      <c r="H146" s="11"/>
      <c r="I146" s="11"/>
      <c r="J146" s="11"/>
      <c r="K146" s="11"/>
      <c r="L146" s="49">
        <f t="shared" si="2"/>
        <v>1</v>
      </c>
      <c r="M146" s="11" t="s">
        <v>30</v>
      </c>
      <c r="N146" s="11" t="s">
        <v>30</v>
      </c>
      <c r="O146" s="12" t="s">
        <v>30</v>
      </c>
      <c r="P146" s="4"/>
    </row>
    <row r="147" spans="1:16" ht="12.95" customHeight="1" x14ac:dyDescent="0.25">
      <c r="A147" s="5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 t="s">
        <v>308</v>
      </c>
      <c r="N147" s="18" t="s">
        <v>308</v>
      </c>
      <c r="O147" s="18" t="s">
        <v>308</v>
      </c>
      <c r="P147" s="2"/>
    </row>
    <row r="148" spans="1:16" ht="12.95" customHeight="1" x14ac:dyDescent="0.25">
      <c r="A148" s="5"/>
      <c r="B148" s="5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2"/>
    </row>
  </sheetData>
  <mergeCells count="8">
    <mergeCell ref="A1:L1"/>
    <mergeCell ref="C3:C4"/>
    <mergeCell ref="D3:D4"/>
    <mergeCell ref="E3:E4"/>
    <mergeCell ref="L3:L4"/>
    <mergeCell ref="A2:L2"/>
    <mergeCell ref="A3:A4"/>
    <mergeCell ref="B3:B4"/>
  </mergeCells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9"/>
  <sheetViews>
    <sheetView zoomScale="120" zoomScaleNormal="120" zoomScaleSheetLayoutView="100" workbookViewId="0">
      <selection activeCell="C260" sqref="C260"/>
    </sheetView>
  </sheetViews>
  <sheetFormatPr defaultRowHeight="15" x14ac:dyDescent="0.25"/>
  <cols>
    <col min="1" max="1" width="53.85546875" style="1" customWidth="1"/>
    <col min="2" max="2" width="31.42578125" style="1" customWidth="1"/>
    <col min="3" max="3" width="12.7109375" style="1" customWidth="1"/>
    <col min="4" max="4" width="13.42578125" style="1" customWidth="1"/>
    <col min="5" max="8" width="9.140625" style="1" hidden="1"/>
    <col min="9" max="9" width="13.28515625" style="1" customWidth="1"/>
    <col min="10" max="10" width="9.140625" style="1" hidden="1"/>
    <col min="11" max="11" width="14.7109375" style="1" customWidth="1"/>
    <col min="12" max="14" width="9.140625" style="1" hidden="1"/>
    <col min="15" max="15" width="9.7109375" style="1" customWidth="1"/>
    <col min="16" max="16384" width="9.140625" style="1"/>
  </cols>
  <sheetData>
    <row r="1" spans="1:15" ht="7.5" customHeight="1" x14ac:dyDescent="0.25">
      <c r="A1" s="20"/>
      <c r="B1" s="22"/>
      <c r="C1" s="22"/>
      <c r="D1" s="22"/>
      <c r="E1" s="2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14.1" customHeight="1" x14ac:dyDescent="0.25">
      <c r="A2" s="79" t="s">
        <v>709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2"/>
      <c r="M2" s="2"/>
      <c r="N2" s="2"/>
      <c r="O2" s="2"/>
    </row>
    <row r="3" spans="1:15" ht="12.95" customHeight="1" x14ac:dyDescent="0.25">
      <c r="A3" s="23"/>
      <c r="B3" s="23"/>
      <c r="C3" s="24"/>
      <c r="D3" s="25"/>
      <c r="E3" s="25"/>
      <c r="F3" s="26"/>
      <c r="G3" s="26"/>
      <c r="H3" s="26"/>
      <c r="I3" s="26"/>
      <c r="J3" s="26"/>
      <c r="K3" s="26"/>
      <c r="L3" s="26"/>
      <c r="M3" s="26"/>
      <c r="N3" s="26"/>
      <c r="O3" s="2"/>
    </row>
    <row r="4" spans="1:15" ht="11.45" customHeight="1" x14ac:dyDescent="0.25">
      <c r="A4" s="74" t="s">
        <v>2</v>
      </c>
      <c r="B4" s="74" t="s">
        <v>309</v>
      </c>
      <c r="C4" s="76" t="s">
        <v>706</v>
      </c>
      <c r="D4" s="77"/>
      <c r="E4" s="77"/>
      <c r="F4" s="77"/>
      <c r="G4" s="77"/>
      <c r="H4" s="77"/>
      <c r="I4" s="77"/>
      <c r="J4" s="77"/>
      <c r="K4" s="77"/>
      <c r="L4" s="77"/>
      <c r="M4" s="77"/>
      <c r="N4" s="78"/>
      <c r="O4" s="3"/>
    </row>
    <row r="5" spans="1:15" ht="59.25" customHeight="1" x14ac:dyDescent="0.25">
      <c r="A5" s="75"/>
      <c r="B5" s="75"/>
      <c r="C5" s="51" t="s">
        <v>704</v>
      </c>
      <c r="D5" s="51" t="s">
        <v>701</v>
      </c>
      <c r="E5" s="7" t="s">
        <v>3</v>
      </c>
      <c r="F5" s="7" t="s">
        <v>4</v>
      </c>
      <c r="G5" s="7" t="s">
        <v>5</v>
      </c>
      <c r="H5" s="7" t="s">
        <v>6</v>
      </c>
      <c r="I5" s="51" t="s">
        <v>705</v>
      </c>
      <c r="J5" s="7" t="s">
        <v>8</v>
      </c>
      <c r="K5" s="51" t="s">
        <v>703</v>
      </c>
      <c r="L5" s="7" t="s">
        <v>9</v>
      </c>
      <c r="M5" s="7" t="s">
        <v>10</v>
      </c>
      <c r="N5" s="7" t="s">
        <v>11</v>
      </c>
      <c r="O5" s="3"/>
    </row>
    <row r="6" spans="1:15" ht="11.45" customHeight="1" thickBot="1" x14ac:dyDescent="0.3">
      <c r="A6" s="51" t="s">
        <v>13</v>
      </c>
      <c r="B6" s="51" t="s">
        <v>14</v>
      </c>
      <c r="C6" s="52" t="s">
        <v>15</v>
      </c>
      <c r="D6" s="52" t="s">
        <v>16</v>
      </c>
      <c r="E6" s="8" t="s">
        <v>19</v>
      </c>
      <c r="F6" s="8" t="s">
        <v>20</v>
      </c>
      <c r="G6" s="8" t="s">
        <v>21</v>
      </c>
      <c r="H6" s="8" t="s">
        <v>22</v>
      </c>
      <c r="I6" s="52" t="s">
        <v>17</v>
      </c>
      <c r="J6" s="8" t="s">
        <v>24</v>
      </c>
      <c r="K6" s="52" t="s">
        <v>18</v>
      </c>
      <c r="L6" s="8" t="s">
        <v>25</v>
      </c>
      <c r="M6" s="8" t="s">
        <v>26</v>
      </c>
      <c r="N6" s="8" t="s">
        <v>27</v>
      </c>
      <c r="O6" s="3"/>
    </row>
    <row r="7" spans="1:15" ht="30" customHeight="1" x14ac:dyDescent="0.25">
      <c r="A7" s="27" t="s">
        <v>310</v>
      </c>
      <c r="B7" s="28" t="s">
        <v>29</v>
      </c>
      <c r="C7" s="29">
        <v>507442951.25</v>
      </c>
      <c r="D7" s="29">
        <v>257678707.90000001</v>
      </c>
      <c r="E7" s="29" t="s">
        <v>30</v>
      </c>
      <c r="F7" s="29" t="s">
        <v>30</v>
      </c>
      <c r="G7" s="29" t="s">
        <v>30</v>
      </c>
      <c r="H7" s="29" t="s">
        <v>30</v>
      </c>
      <c r="I7" s="29">
        <f>I9+I68+I76+I105+I153+I225+I235+I240+I260+I272</f>
        <v>502693085.59987998</v>
      </c>
      <c r="J7" s="29" t="s">
        <v>30</v>
      </c>
      <c r="K7" s="54">
        <f>I7/C7</f>
        <v>0.99063960660322603</v>
      </c>
      <c r="L7" s="29" t="s">
        <v>30</v>
      </c>
      <c r="M7" s="29" t="s">
        <v>30</v>
      </c>
      <c r="N7" s="30" t="s">
        <v>30</v>
      </c>
      <c r="O7" s="4"/>
    </row>
    <row r="8" spans="1:15" ht="14.25" customHeight="1" x14ac:dyDescent="0.25">
      <c r="A8" s="13" t="s">
        <v>31</v>
      </c>
      <c r="B8" s="17"/>
      <c r="C8" s="17"/>
      <c r="D8" s="17"/>
      <c r="E8" s="17"/>
      <c r="F8" s="17"/>
      <c r="G8" s="17"/>
      <c r="H8" s="17"/>
      <c r="I8" s="17"/>
      <c r="J8" s="17"/>
      <c r="K8" s="54"/>
      <c r="L8" s="17"/>
      <c r="M8" s="17"/>
      <c r="N8" s="31"/>
      <c r="O8" s="4"/>
    </row>
    <row r="9" spans="1:15" x14ac:dyDescent="0.25">
      <c r="A9" s="32" t="s">
        <v>311</v>
      </c>
      <c r="B9" s="17" t="s">
        <v>312</v>
      </c>
      <c r="C9" s="11">
        <v>37064517.530000001</v>
      </c>
      <c r="D9" s="11">
        <v>22686161.960000001</v>
      </c>
      <c r="E9" s="11" t="s">
        <v>30</v>
      </c>
      <c r="F9" s="11" t="s">
        <v>30</v>
      </c>
      <c r="G9" s="11" t="s">
        <v>30</v>
      </c>
      <c r="H9" s="11" t="s">
        <v>30</v>
      </c>
      <c r="I9" s="11">
        <f>I10+I16+I22+I37+I41+I50+I53</f>
        <v>36506208.728</v>
      </c>
      <c r="J9" s="11" t="s">
        <v>30</v>
      </c>
      <c r="K9" s="54">
        <f t="shared" ref="K9:K71" si="0">I9/C9</f>
        <v>0.98493683880956751</v>
      </c>
      <c r="L9" s="11" t="s">
        <v>30</v>
      </c>
      <c r="M9" s="11" t="s">
        <v>30</v>
      </c>
      <c r="N9" s="11" t="s">
        <v>30</v>
      </c>
      <c r="O9" s="4"/>
    </row>
    <row r="10" spans="1:15" ht="23.25" x14ac:dyDescent="0.25">
      <c r="A10" s="32" t="s">
        <v>313</v>
      </c>
      <c r="B10" s="17" t="s">
        <v>314</v>
      </c>
      <c r="C10" s="11">
        <v>1130000</v>
      </c>
      <c r="D10" s="11">
        <v>702118.49</v>
      </c>
      <c r="E10" s="11" t="s">
        <v>30</v>
      </c>
      <c r="F10" s="11" t="s">
        <v>30</v>
      </c>
      <c r="G10" s="11" t="s">
        <v>30</v>
      </c>
      <c r="H10" s="11" t="s">
        <v>30</v>
      </c>
      <c r="I10" s="11">
        <f>I11</f>
        <v>1119720</v>
      </c>
      <c r="J10" s="11" t="s">
        <v>30</v>
      </c>
      <c r="K10" s="54">
        <f t="shared" si="0"/>
        <v>0.99090265486725659</v>
      </c>
      <c r="L10" s="11" t="s">
        <v>30</v>
      </c>
      <c r="M10" s="11" t="s">
        <v>30</v>
      </c>
      <c r="N10" s="11" t="s">
        <v>30</v>
      </c>
      <c r="O10" s="4"/>
    </row>
    <row r="11" spans="1:15" ht="45.75" x14ac:dyDescent="0.25">
      <c r="A11" s="32" t="s">
        <v>315</v>
      </c>
      <c r="B11" s="17" t="s">
        <v>316</v>
      </c>
      <c r="C11" s="11">
        <v>1130000</v>
      </c>
      <c r="D11" s="11">
        <v>702118.49</v>
      </c>
      <c r="E11" s="11" t="s">
        <v>30</v>
      </c>
      <c r="F11" s="11" t="s">
        <v>30</v>
      </c>
      <c r="G11" s="11" t="s">
        <v>30</v>
      </c>
      <c r="H11" s="11" t="s">
        <v>30</v>
      </c>
      <c r="I11" s="11">
        <f>I12</f>
        <v>1119720</v>
      </c>
      <c r="J11" s="11" t="s">
        <v>30</v>
      </c>
      <c r="K11" s="54">
        <f t="shared" si="0"/>
        <v>0.99090265486725659</v>
      </c>
      <c r="L11" s="11" t="s">
        <v>30</v>
      </c>
      <c r="M11" s="11" t="s">
        <v>30</v>
      </c>
      <c r="N11" s="11" t="s">
        <v>30</v>
      </c>
      <c r="O11" s="4"/>
    </row>
    <row r="12" spans="1:15" ht="23.25" x14ac:dyDescent="0.25">
      <c r="A12" s="32" t="s">
        <v>317</v>
      </c>
      <c r="B12" s="17" t="s">
        <v>318</v>
      </c>
      <c r="C12" s="11">
        <v>1130000</v>
      </c>
      <c r="D12" s="11">
        <v>702118.49</v>
      </c>
      <c r="E12" s="11" t="s">
        <v>30</v>
      </c>
      <c r="F12" s="11" t="s">
        <v>30</v>
      </c>
      <c r="G12" s="11" t="s">
        <v>30</v>
      </c>
      <c r="H12" s="11" t="s">
        <v>30</v>
      </c>
      <c r="I12" s="11">
        <f>I13+I14+I15</f>
        <v>1119720</v>
      </c>
      <c r="J12" s="11" t="s">
        <v>30</v>
      </c>
      <c r="K12" s="54">
        <f t="shared" si="0"/>
        <v>0.99090265486725659</v>
      </c>
      <c r="L12" s="11" t="s">
        <v>30</v>
      </c>
      <c r="M12" s="11" t="s">
        <v>30</v>
      </c>
      <c r="N12" s="11" t="s">
        <v>30</v>
      </c>
      <c r="O12" s="4"/>
    </row>
    <row r="13" spans="1:15" x14ac:dyDescent="0.25">
      <c r="A13" s="32" t="s">
        <v>319</v>
      </c>
      <c r="B13" s="17" t="s">
        <v>320</v>
      </c>
      <c r="C13" s="11">
        <v>860000</v>
      </c>
      <c r="D13" s="11">
        <v>548031.07999999996</v>
      </c>
      <c r="E13" s="11" t="s">
        <v>30</v>
      </c>
      <c r="F13" s="11" t="s">
        <v>30</v>
      </c>
      <c r="G13" s="11" t="s">
        <v>30</v>
      </c>
      <c r="H13" s="11" t="s">
        <v>30</v>
      </c>
      <c r="I13" s="11">
        <v>860000</v>
      </c>
      <c r="J13" s="11" t="s">
        <v>30</v>
      </c>
      <c r="K13" s="54">
        <f t="shared" si="0"/>
        <v>1</v>
      </c>
      <c r="L13" s="11" t="s">
        <v>30</v>
      </c>
      <c r="M13" s="11" t="s">
        <v>30</v>
      </c>
      <c r="N13" s="11" t="s">
        <v>30</v>
      </c>
      <c r="O13" s="4"/>
    </row>
    <row r="14" spans="1:15" ht="23.25" x14ac:dyDescent="0.25">
      <c r="A14" s="32" t="s">
        <v>321</v>
      </c>
      <c r="B14" s="17" t="s">
        <v>322</v>
      </c>
      <c r="C14" s="11">
        <v>10000</v>
      </c>
      <c r="D14" s="11" t="s">
        <v>30</v>
      </c>
      <c r="E14" s="11" t="s">
        <v>30</v>
      </c>
      <c r="F14" s="11" t="s">
        <v>30</v>
      </c>
      <c r="G14" s="11" t="s">
        <v>30</v>
      </c>
      <c r="H14" s="11" t="s">
        <v>30</v>
      </c>
      <c r="I14" s="11">
        <v>0</v>
      </c>
      <c r="J14" s="11" t="s">
        <v>30</v>
      </c>
      <c r="K14" s="54">
        <f t="shared" si="0"/>
        <v>0</v>
      </c>
      <c r="L14" s="11" t="s">
        <v>30</v>
      </c>
      <c r="M14" s="11" t="s">
        <v>30</v>
      </c>
      <c r="N14" s="11" t="s">
        <v>30</v>
      </c>
      <c r="O14" s="4"/>
    </row>
    <row r="15" spans="1:15" ht="34.5" x14ac:dyDescent="0.25">
      <c r="A15" s="32" t="s">
        <v>323</v>
      </c>
      <c r="B15" s="17" t="s">
        <v>324</v>
      </c>
      <c r="C15" s="11">
        <v>260000</v>
      </c>
      <c r="D15" s="11">
        <v>154087.41</v>
      </c>
      <c r="E15" s="11" t="s">
        <v>30</v>
      </c>
      <c r="F15" s="11" t="s">
        <v>30</v>
      </c>
      <c r="G15" s="11" t="s">
        <v>30</v>
      </c>
      <c r="H15" s="11" t="s">
        <v>30</v>
      </c>
      <c r="I15" s="11">
        <v>259720</v>
      </c>
      <c r="J15" s="11" t="s">
        <v>30</v>
      </c>
      <c r="K15" s="54">
        <f t="shared" si="0"/>
        <v>0.99892307692307691</v>
      </c>
      <c r="L15" s="11" t="s">
        <v>30</v>
      </c>
      <c r="M15" s="11" t="s">
        <v>30</v>
      </c>
      <c r="N15" s="11" t="s">
        <v>30</v>
      </c>
      <c r="O15" s="4"/>
    </row>
    <row r="16" spans="1:15" ht="34.5" x14ac:dyDescent="0.25">
      <c r="A16" s="32" t="s">
        <v>325</v>
      </c>
      <c r="B16" s="17" t="s">
        <v>326</v>
      </c>
      <c r="C16" s="11">
        <v>616440</v>
      </c>
      <c r="D16" s="11">
        <v>239274.61</v>
      </c>
      <c r="E16" s="11" t="s">
        <v>30</v>
      </c>
      <c r="F16" s="11" t="s">
        <v>30</v>
      </c>
      <c r="G16" s="11" t="s">
        <v>30</v>
      </c>
      <c r="H16" s="11" t="s">
        <v>30</v>
      </c>
      <c r="I16" s="11">
        <f>I17</f>
        <v>313440</v>
      </c>
      <c r="J16" s="11" t="s">
        <v>30</v>
      </c>
      <c r="K16" s="54">
        <f t="shared" si="0"/>
        <v>0.50846797741872685</v>
      </c>
      <c r="L16" s="11" t="s">
        <v>30</v>
      </c>
      <c r="M16" s="11" t="s">
        <v>30</v>
      </c>
      <c r="N16" s="11" t="s">
        <v>30</v>
      </c>
      <c r="O16" s="4"/>
    </row>
    <row r="17" spans="1:15" ht="45.75" x14ac:dyDescent="0.25">
      <c r="A17" s="32" t="s">
        <v>315</v>
      </c>
      <c r="B17" s="17" t="s">
        <v>327</v>
      </c>
      <c r="C17" s="11">
        <v>616440</v>
      </c>
      <c r="D17" s="11">
        <v>239274.61</v>
      </c>
      <c r="E17" s="11" t="s">
        <v>30</v>
      </c>
      <c r="F17" s="11" t="s">
        <v>30</v>
      </c>
      <c r="G17" s="11" t="s">
        <v>30</v>
      </c>
      <c r="H17" s="11" t="s">
        <v>30</v>
      </c>
      <c r="I17" s="11">
        <f>I18</f>
        <v>313440</v>
      </c>
      <c r="J17" s="11" t="s">
        <v>30</v>
      </c>
      <c r="K17" s="54">
        <f t="shared" si="0"/>
        <v>0.50846797741872685</v>
      </c>
      <c r="L17" s="11" t="s">
        <v>30</v>
      </c>
      <c r="M17" s="11" t="s">
        <v>30</v>
      </c>
      <c r="N17" s="11" t="s">
        <v>30</v>
      </c>
      <c r="O17" s="4"/>
    </row>
    <row r="18" spans="1:15" ht="23.25" x14ac:dyDescent="0.25">
      <c r="A18" s="32" t="s">
        <v>317</v>
      </c>
      <c r="B18" s="17" t="s">
        <v>328</v>
      </c>
      <c r="C18" s="11">
        <v>616440</v>
      </c>
      <c r="D18" s="11">
        <v>239274.61</v>
      </c>
      <c r="E18" s="11" t="s">
        <v>30</v>
      </c>
      <c r="F18" s="11" t="s">
        <v>30</v>
      </c>
      <c r="G18" s="11" t="s">
        <v>30</v>
      </c>
      <c r="H18" s="11" t="s">
        <v>30</v>
      </c>
      <c r="I18" s="11">
        <f>I19+I20+I21</f>
        <v>313440</v>
      </c>
      <c r="J18" s="11" t="s">
        <v>30</v>
      </c>
      <c r="K18" s="54">
        <f t="shared" si="0"/>
        <v>0.50846797741872685</v>
      </c>
      <c r="L18" s="11" t="s">
        <v>30</v>
      </c>
      <c r="M18" s="11" t="s">
        <v>30</v>
      </c>
      <c r="N18" s="11" t="s">
        <v>30</v>
      </c>
      <c r="O18" s="4"/>
    </row>
    <row r="19" spans="1:15" x14ac:dyDescent="0.25">
      <c r="A19" s="32" t="s">
        <v>319</v>
      </c>
      <c r="B19" s="17" t="s">
        <v>329</v>
      </c>
      <c r="C19" s="11">
        <v>220000</v>
      </c>
      <c r="D19" s="11">
        <v>167137.74</v>
      </c>
      <c r="E19" s="11" t="s">
        <v>30</v>
      </c>
      <c r="F19" s="11" t="s">
        <v>30</v>
      </c>
      <c r="G19" s="11" t="s">
        <v>30</v>
      </c>
      <c r="H19" s="11" t="s">
        <v>30</v>
      </c>
      <c r="I19" s="11">
        <v>220000</v>
      </c>
      <c r="J19" s="11" t="s">
        <v>30</v>
      </c>
      <c r="K19" s="54">
        <f t="shared" si="0"/>
        <v>1</v>
      </c>
      <c r="L19" s="11" t="s">
        <v>30</v>
      </c>
      <c r="M19" s="11" t="s">
        <v>30</v>
      </c>
      <c r="N19" s="11" t="s">
        <v>30</v>
      </c>
      <c r="O19" s="4"/>
    </row>
    <row r="20" spans="1:15" ht="45.75" x14ac:dyDescent="0.25">
      <c r="A20" s="32" t="s">
        <v>330</v>
      </c>
      <c r="B20" s="17" t="s">
        <v>331</v>
      </c>
      <c r="C20" s="11">
        <v>330000</v>
      </c>
      <c r="D20" s="11">
        <v>27000</v>
      </c>
      <c r="E20" s="11" t="s">
        <v>30</v>
      </c>
      <c r="F20" s="11" t="s">
        <v>30</v>
      </c>
      <c r="G20" s="11" t="s">
        <v>30</v>
      </c>
      <c r="H20" s="11" t="s">
        <v>30</v>
      </c>
      <c r="I20" s="11">
        <v>27000</v>
      </c>
      <c r="J20" s="11" t="s">
        <v>30</v>
      </c>
      <c r="K20" s="54">
        <f t="shared" si="0"/>
        <v>8.1818181818181818E-2</v>
      </c>
      <c r="L20" s="11" t="s">
        <v>30</v>
      </c>
      <c r="M20" s="11" t="s">
        <v>30</v>
      </c>
      <c r="N20" s="11" t="s">
        <v>30</v>
      </c>
      <c r="O20" s="4"/>
    </row>
    <row r="21" spans="1:15" ht="34.5" x14ac:dyDescent="0.25">
      <c r="A21" s="32" t="s">
        <v>323</v>
      </c>
      <c r="B21" s="17" t="s">
        <v>332</v>
      </c>
      <c r="C21" s="11">
        <v>66440</v>
      </c>
      <c r="D21" s="11">
        <v>45136.87</v>
      </c>
      <c r="E21" s="11" t="s">
        <v>30</v>
      </c>
      <c r="F21" s="11" t="s">
        <v>30</v>
      </c>
      <c r="G21" s="11" t="s">
        <v>30</v>
      </c>
      <c r="H21" s="11" t="s">
        <v>30</v>
      </c>
      <c r="I21" s="11">
        <v>66440</v>
      </c>
      <c r="J21" s="11" t="s">
        <v>30</v>
      </c>
      <c r="K21" s="54">
        <f t="shared" si="0"/>
        <v>1</v>
      </c>
      <c r="L21" s="11" t="s">
        <v>30</v>
      </c>
      <c r="M21" s="11" t="s">
        <v>30</v>
      </c>
      <c r="N21" s="11" t="s">
        <v>30</v>
      </c>
      <c r="O21" s="4"/>
    </row>
    <row r="22" spans="1:15" ht="34.5" x14ac:dyDescent="0.25">
      <c r="A22" s="32" t="s">
        <v>333</v>
      </c>
      <c r="B22" s="17" t="s">
        <v>334</v>
      </c>
      <c r="C22" s="11">
        <v>13853205.630000001</v>
      </c>
      <c r="D22" s="11">
        <v>8756738.0500000007</v>
      </c>
      <c r="E22" s="11" t="s">
        <v>30</v>
      </c>
      <c r="F22" s="11" t="s">
        <v>30</v>
      </c>
      <c r="G22" s="11" t="s">
        <v>30</v>
      </c>
      <c r="H22" s="11" t="s">
        <v>30</v>
      </c>
      <c r="I22" s="11">
        <f>I23+I28+I31</f>
        <v>13768193.58</v>
      </c>
      <c r="J22" s="11" t="s">
        <v>30</v>
      </c>
      <c r="K22" s="54">
        <f t="shared" si="0"/>
        <v>0.99386336619331617</v>
      </c>
      <c r="L22" s="11" t="s">
        <v>30</v>
      </c>
      <c r="M22" s="11" t="s">
        <v>30</v>
      </c>
      <c r="N22" s="11" t="s">
        <v>30</v>
      </c>
      <c r="O22" s="4"/>
    </row>
    <row r="23" spans="1:15" ht="45.75" x14ac:dyDescent="0.25">
      <c r="A23" s="32" t="s">
        <v>315</v>
      </c>
      <c r="B23" s="17" t="s">
        <v>335</v>
      </c>
      <c r="C23" s="11">
        <v>12495876.050000001</v>
      </c>
      <c r="D23" s="11">
        <v>8060287.7300000004</v>
      </c>
      <c r="E23" s="11" t="s">
        <v>30</v>
      </c>
      <c r="F23" s="11" t="s">
        <v>30</v>
      </c>
      <c r="G23" s="11" t="s">
        <v>30</v>
      </c>
      <c r="H23" s="11" t="s">
        <v>30</v>
      </c>
      <c r="I23" s="11">
        <f>I24</f>
        <v>12410864</v>
      </c>
      <c r="J23" s="11" t="s">
        <v>30</v>
      </c>
      <c r="K23" s="54">
        <f t="shared" si="0"/>
        <v>0.9931967915126686</v>
      </c>
      <c r="L23" s="11" t="s">
        <v>30</v>
      </c>
      <c r="M23" s="11" t="s">
        <v>30</v>
      </c>
      <c r="N23" s="11" t="s">
        <v>30</v>
      </c>
      <c r="O23" s="4"/>
    </row>
    <row r="24" spans="1:15" ht="23.25" x14ac:dyDescent="0.25">
      <c r="A24" s="32" t="s">
        <v>317</v>
      </c>
      <c r="B24" s="17" t="s">
        <v>336</v>
      </c>
      <c r="C24" s="11">
        <v>12495876.050000001</v>
      </c>
      <c r="D24" s="11">
        <v>8060287.7300000004</v>
      </c>
      <c r="E24" s="11" t="s">
        <v>30</v>
      </c>
      <c r="F24" s="11" t="s">
        <v>30</v>
      </c>
      <c r="G24" s="11" t="s">
        <v>30</v>
      </c>
      <c r="H24" s="11" t="s">
        <v>30</v>
      </c>
      <c r="I24" s="11">
        <f>I25+I26+I27</f>
        <v>12410864</v>
      </c>
      <c r="J24" s="11" t="s">
        <v>30</v>
      </c>
      <c r="K24" s="54">
        <f t="shared" si="0"/>
        <v>0.9931967915126686</v>
      </c>
      <c r="L24" s="11" t="s">
        <v>30</v>
      </c>
      <c r="M24" s="11" t="s">
        <v>30</v>
      </c>
      <c r="N24" s="11" t="s">
        <v>30</v>
      </c>
      <c r="O24" s="4"/>
    </row>
    <row r="25" spans="1:15" x14ac:dyDescent="0.25">
      <c r="A25" s="32" t="s">
        <v>319</v>
      </c>
      <c r="B25" s="17" t="s">
        <v>337</v>
      </c>
      <c r="C25" s="11">
        <v>9532000</v>
      </c>
      <c r="D25" s="11">
        <v>6298602.4199999999</v>
      </c>
      <c r="E25" s="11" t="s">
        <v>30</v>
      </c>
      <c r="F25" s="11" t="s">
        <v>30</v>
      </c>
      <c r="G25" s="11" t="s">
        <v>30</v>
      </c>
      <c r="H25" s="11" t="s">
        <v>30</v>
      </c>
      <c r="I25" s="11">
        <v>9532000</v>
      </c>
      <c r="J25" s="11" t="s">
        <v>30</v>
      </c>
      <c r="K25" s="54">
        <f t="shared" si="0"/>
        <v>1</v>
      </c>
      <c r="L25" s="11" t="s">
        <v>30</v>
      </c>
      <c r="M25" s="11" t="s">
        <v>30</v>
      </c>
      <c r="N25" s="11" t="s">
        <v>30</v>
      </c>
      <c r="O25" s="4"/>
    </row>
    <row r="26" spans="1:15" ht="23.25" x14ac:dyDescent="0.25">
      <c r="A26" s="32" t="s">
        <v>321</v>
      </c>
      <c r="B26" s="17" t="s">
        <v>338</v>
      </c>
      <c r="C26" s="11">
        <v>12732.05</v>
      </c>
      <c r="D26" s="11">
        <v>200</v>
      </c>
      <c r="E26" s="11" t="s">
        <v>30</v>
      </c>
      <c r="F26" s="11" t="s">
        <v>30</v>
      </c>
      <c r="G26" s="11" t="s">
        <v>30</v>
      </c>
      <c r="H26" s="11" t="s">
        <v>30</v>
      </c>
      <c r="I26" s="11">
        <v>200</v>
      </c>
      <c r="J26" s="11" t="s">
        <v>30</v>
      </c>
      <c r="K26" s="54">
        <f t="shared" si="0"/>
        <v>1.5708389458099836E-2</v>
      </c>
      <c r="L26" s="11" t="s">
        <v>30</v>
      </c>
      <c r="M26" s="11" t="s">
        <v>30</v>
      </c>
      <c r="N26" s="11" t="s">
        <v>30</v>
      </c>
      <c r="O26" s="4"/>
    </row>
    <row r="27" spans="1:15" ht="34.5" x14ac:dyDescent="0.25">
      <c r="A27" s="32" t="s">
        <v>323</v>
      </c>
      <c r="B27" s="17" t="s">
        <v>339</v>
      </c>
      <c r="C27" s="11">
        <v>2951144</v>
      </c>
      <c r="D27" s="11">
        <v>1761485.31</v>
      </c>
      <c r="E27" s="11" t="s">
        <v>30</v>
      </c>
      <c r="F27" s="11" t="s">
        <v>30</v>
      </c>
      <c r="G27" s="11" t="s">
        <v>30</v>
      </c>
      <c r="H27" s="11" t="s">
        <v>30</v>
      </c>
      <c r="I27" s="11">
        <v>2878664</v>
      </c>
      <c r="J27" s="11" t="s">
        <v>30</v>
      </c>
      <c r="K27" s="54">
        <f t="shared" si="0"/>
        <v>0.97544003274662305</v>
      </c>
      <c r="L27" s="11" t="s">
        <v>30</v>
      </c>
      <c r="M27" s="11" t="s">
        <v>30</v>
      </c>
      <c r="N27" s="11" t="s">
        <v>30</v>
      </c>
      <c r="O27" s="4"/>
    </row>
    <row r="28" spans="1:15" ht="23.25" x14ac:dyDescent="0.25">
      <c r="A28" s="32" t="s">
        <v>340</v>
      </c>
      <c r="B28" s="17" t="s">
        <v>341</v>
      </c>
      <c r="C28" s="11">
        <v>1302329.58</v>
      </c>
      <c r="D28" s="11">
        <v>672759.32</v>
      </c>
      <c r="E28" s="11" t="s">
        <v>30</v>
      </c>
      <c r="F28" s="11" t="s">
        <v>30</v>
      </c>
      <c r="G28" s="11" t="s">
        <v>30</v>
      </c>
      <c r="H28" s="11" t="s">
        <v>30</v>
      </c>
      <c r="I28" s="11">
        <f>I29</f>
        <v>1302329.58</v>
      </c>
      <c r="J28" s="11" t="s">
        <v>30</v>
      </c>
      <c r="K28" s="54">
        <f t="shared" si="0"/>
        <v>1</v>
      </c>
      <c r="L28" s="11" t="s">
        <v>30</v>
      </c>
      <c r="M28" s="11" t="s">
        <v>30</v>
      </c>
      <c r="N28" s="11" t="s">
        <v>30</v>
      </c>
      <c r="O28" s="4"/>
    </row>
    <row r="29" spans="1:15" ht="23.25" x14ac:dyDescent="0.25">
      <c r="A29" s="32" t="s">
        <v>342</v>
      </c>
      <c r="B29" s="17" t="s">
        <v>343</v>
      </c>
      <c r="C29" s="11">
        <v>1302329.58</v>
      </c>
      <c r="D29" s="11">
        <v>672759.32</v>
      </c>
      <c r="E29" s="11" t="s">
        <v>30</v>
      </c>
      <c r="F29" s="11" t="s">
        <v>30</v>
      </c>
      <c r="G29" s="11" t="s">
        <v>30</v>
      </c>
      <c r="H29" s="11" t="s">
        <v>30</v>
      </c>
      <c r="I29" s="11">
        <f>I30</f>
        <v>1302329.58</v>
      </c>
      <c r="J29" s="11" t="s">
        <v>30</v>
      </c>
      <c r="K29" s="54">
        <f t="shared" si="0"/>
        <v>1</v>
      </c>
      <c r="L29" s="11" t="s">
        <v>30</v>
      </c>
      <c r="M29" s="11" t="s">
        <v>30</v>
      </c>
      <c r="N29" s="11" t="s">
        <v>30</v>
      </c>
      <c r="O29" s="4"/>
    </row>
    <row r="30" spans="1:15" x14ac:dyDescent="0.25">
      <c r="A30" s="32" t="s">
        <v>344</v>
      </c>
      <c r="B30" s="17" t="s">
        <v>345</v>
      </c>
      <c r="C30" s="11">
        <v>1302329.58</v>
      </c>
      <c r="D30" s="11">
        <v>672759.32</v>
      </c>
      <c r="E30" s="11" t="s">
        <v>30</v>
      </c>
      <c r="F30" s="11" t="s">
        <v>30</v>
      </c>
      <c r="G30" s="11" t="s">
        <v>30</v>
      </c>
      <c r="H30" s="11" t="s">
        <v>30</v>
      </c>
      <c r="I30" s="11">
        <v>1302329.58</v>
      </c>
      <c r="J30" s="11" t="s">
        <v>30</v>
      </c>
      <c r="K30" s="54">
        <f t="shared" si="0"/>
        <v>1</v>
      </c>
      <c r="L30" s="11" t="s">
        <v>30</v>
      </c>
      <c r="M30" s="11" t="s">
        <v>30</v>
      </c>
      <c r="N30" s="11" t="s">
        <v>30</v>
      </c>
      <c r="O30" s="4"/>
    </row>
    <row r="31" spans="1:15" x14ac:dyDescent="0.25">
      <c r="A31" s="32" t="s">
        <v>346</v>
      </c>
      <c r="B31" s="17" t="s">
        <v>347</v>
      </c>
      <c r="C31" s="11">
        <v>55000</v>
      </c>
      <c r="D31" s="11">
        <v>23691</v>
      </c>
      <c r="E31" s="11" t="s">
        <v>30</v>
      </c>
      <c r="F31" s="11" t="s">
        <v>30</v>
      </c>
      <c r="G31" s="11" t="s">
        <v>30</v>
      </c>
      <c r="H31" s="11" t="s">
        <v>30</v>
      </c>
      <c r="I31" s="11">
        <f>I32+I34</f>
        <v>55000</v>
      </c>
      <c r="J31" s="11" t="s">
        <v>30</v>
      </c>
      <c r="K31" s="54">
        <f t="shared" si="0"/>
        <v>1</v>
      </c>
      <c r="L31" s="11" t="s">
        <v>30</v>
      </c>
      <c r="M31" s="11" t="s">
        <v>30</v>
      </c>
      <c r="N31" s="11" t="s">
        <v>30</v>
      </c>
      <c r="O31" s="4"/>
    </row>
    <row r="32" spans="1:15" x14ac:dyDescent="0.25">
      <c r="A32" s="32" t="s">
        <v>348</v>
      </c>
      <c r="B32" s="17" t="s">
        <v>349</v>
      </c>
      <c r="C32" s="11">
        <v>6167</v>
      </c>
      <c r="D32" s="11">
        <v>6167</v>
      </c>
      <c r="E32" s="11" t="s">
        <v>30</v>
      </c>
      <c r="F32" s="11" t="s">
        <v>30</v>
      </c>
      <c r="G32" s="11" t="s">
        <v>30</v>
      </c>
      <c r="H32" s="11" t="s">
        <v>30</v>
      </c>
      <c r="I32" s="11">
        <f>I33</f>
        <v>6167</v>
      </c>
      <c r="J32" s="11" t="s">
        <v>30</v>
      </c>
      <c r="K32" s="54">
        <f t="shared" si="0"/>
        <v>1</v>
      </c>
      <c r="L32" s="11" t="s">
        <v>30</v>
      </c>
      <c r="M32" s="11" t="s">
        <v>30</v>
      </c>
      <c r="N32" s="11" t="s">
        <v>30</v>
      </c>
      <c r="O32" s="4"/>
    </row>
    <row r="33" spans="1:15" ht="23.25" x14ac:dyDescent="0.25">
      <c r="A33" s="32" t="s">
        <v>350</v>
      </c>
      <c r="B33" s="17" t="s">
        <v>351</v>
      </c>
      <c r="C33" s="11">
        <v>6167</v>
      </c>
      <c r="D33" s="11">
        <v>6167</v>
      </c>
      <c r="E33" s="11" t="s">
        <v>30</v>
      </c>
      <c r="F33" s="11" t="s">
        <v>30</v>
      </c>
      <c r="G33" s="11" t="s">
        <v>30</v>
      </c>
      <c r="H33" s="11" t="s">
        <v>30</v>
      </c>
      <c r="I33" s="11">
        <v>6167</v>
      </c>
      <c r="J33" s="11" t="s">
        <v>30</v>
      </c>
      <c r="K33" s="54">
        <f t="shared" si="0"/>
        <v>1</v>
      </c>
      <c r="L33" s="11" t="s">
        <v>30</v>
      </c>
      <c r="M33" s="11" t="s">
        <v>30</v>
      </c>
      <c r="N33" s="11" t="s">
        <v>30</v>
      </c>
      <c r="O33" s="4"/>
    </row>
    <row r="34" spans="1:15" x14ac:dyDescent="0.25">
      <c r="A34" s="32" t="s">
        <v>352</v>
      </c>
      <c r="B34" s="17" t="s">
        <v>353</v>
      </c>
      <c r="C34" s="11">
        <v>48833</v>
      </c>
      <c r="D34" s="11">
        <v>17524</v>
      </c>
      <c r="E34" s="11" t="s">
        <v>30</v>
      </c>
      <c r="F34" s="11" t="s">
        <v>30</v>
      </c>
      <c r="G34" s="11" t="s">
        <v>30</v>
      </c>
      <c r="H34" s="11" t="s">
        <v>30</v>
      </c>
      <c r="I34" s="11">
        <f>I35+I36</f>
        <v>48833</v>
      </c>
      <c r="J34" s="11" t="s">
        <v>30</v>
      </c>
      <c r="K34" s="54">
        <f t="shared" si="0"/>
        <v>1</v>
      </c>
      <c r="L34" s="11" t="s">
        <v>30</v>
      </c>
      <c r="M34" s="11" t="s">
        <v>30</v>
      </c>
      <c r="N34" s="11" t="s">
        <v>30</v>
      </c>
      <c r="O34" s="4"/>
    </row>
    <row r="35" spans="1:15" x14ac:dyDescent="0.25">
      <c r="A35" s="32" t="s">
        <v>354</v>
      </c>
      <c r="B35" s="17" t="s">
        <v>355</v>
      </c>
      <c r="C35" s="11">
        <v>33833</v>
      </c>
      <c r="D35" s="11">
        <v>17524</v>
      </c>
      <c r="E35" s="11" t="s">
        <v>30</v>
      </c>
      <c r="F35" s="11" t="s">
        <v>30</v>
      </c>
      <c r="G35" s="11" t="s">
        <v>30</v>
      </c>
      <c r="H35" s="11" t="s">
        <v>30</v>
      </c>
      <c r="I35" s="11">
        <v>33833</v>
      </c>
      <c r="J35" s="11" t="s">
        <v>30</v>
      </c>
      <c r="K35" s="54">
        <f t="shared" si="0"/>
        <v>1</v>
      </c>
      <c r="L35" s="11" t="s">
        <v>30</v>
      </c>
      <c r="M35" s="11" t="s">
        <v>30</v>
      </c>
      <c r="N35" s="11" t="s">
        <v>30</v>
      </c>
      <c r="O35" s="4"/>
    </row>
    <row r="36" spans="1:15" x14ac:dyDescent="0.25">
      <c r="A36" s="32" t="s">
        <v>356</v>
      </c>
      <c r="B36" s="17" t="s">
        <v>357</v>
      </c>
      <c r="C36" s="11">
        <v>15000</v>
      </c>
      <c r="D36" s="11" t="s">
        <v>30</v>
      </c>
      <c r="E36" s="11" t="s">
        <v>30</v>
      </c>
      <c r="F36" s="11" t="s">
        <v>30</v>
      </c>
      <c r="G36" s="11" t="s">
        <v>30</v>
      </c>
      <c r="H36" s="11" t="s">
        <v>30</v>
      </c>
      <c r="I36" s="11">
        <v>15000</v>
      </c>
      <c r="J36" s="11" t="s">
        <v>30</v>
      </c>
      <c r="K36" s="54">
        <f t="shared" si="0"/>
        <v>1</v>
      </c>
      <c r="L36" s="11" t="s">
        <v>30</v>
      </c>
      <c r="M36" s="11" t="s">
        <v>30</v>
      </c>
      <c r="N36" s="11" t="s">
        <v>30</v>
      </c>
      <c r="O36" s="4"/>
    </row>
    <row r="37" spans="1:15" x14ac:dyDescent="0.25">
      <c r="A37" s="32" t="s">
        <v>358</v>
      </c>
      <c r="B37" s="17" t="s">
        <v>359</v>
      </c>
      <c r="C37" s="11">
        <v>5203</v>
      </c>
      <c r="D37" s="11">
        <v>990</v>
      </c>
      <c r="E37" s="11" t="s">
        <v>30</v>
      </c>
      <c r="F37" s="11" t="s">
        <v>30</v>
      </c>
      <c r="G37" s="11" t="s">
        <v>30</v>
      </c>
      <c r="H37" s="11" t="s">
        <v>30</v>
      </c>
      <c r="I37" s="11">
        <f>I38</f>
        <v>5203</v>
      </c>
      <c r="J37" s="11" t="s">
        <v>30</v>
      </c>
      <c r="K37" s="54">
        <f t="shared" si="0"/>
        <v>1</v>
      </c>
      <c r="L37" s="11" t="s">
        <v>30</v>
      </c>
      <c r="M37" s="11" t="s">
        <v>30</v>
      </c>
      <c r="N37" s="11" t="s">
        <v>30</v>
      </c>
      <c r="O37" s="4"/>
    </row>
    <row r="38" spans="1:15" ht="23.25" x14ac:dyDescent="0.25">
      <c r="A38" s="32" t="s">
        <v>340</v>
      </c>
      <c r="B38" s="17" t="s">
        <v>360</v>
      </c>
      <c r="C38" s="11">
        <v>5203</v>
      </c>
      <c r="D38" s="11">
        <v>990</v>
      </c>
      <c r="E38" s="11" t="s">
        <v>30</v>
      </c>
      <c r="F38" s="11" t="s">
        <v>30</v>
      </c>
      <c r="G38" s="11" t="s">
        <v>30</v>
      </c>
      <c r="H38" s="11" t="s">
        <v>30</v>
      </c>
      <c r="I38" s="11">
        <f>I39</f>
        <v>5203</v>
      </c>
      <c r="J38" s="11" t="s">
        <v>30</v>
      </c>
      <c r="K38" s="54">
        <f t="shared" si="0"/>
        <v>1</v>
      </c>
      <c r="L38" s="11" t="s">
        <v>30</v>
      </c>
      <c r="M38" s="11" t="s">
        <v>30</v>
      </c>
      <c r="N38" s="11" t="s">
        <v>30</v>
      </c>
      <c r="O38" s="4"/>
    </row>
    <row r="39" spans="1:15" ht="23.25" x14ac:dyDescent="0.25">
      <c r="A39" s="32" t="s">
        <v>342</v>
      </c>
      <c r="B39" s="17" t="s">
        <v>361</v>
      </c>
      <c r="C39" s="11">
        <v>5203</v>
      </c>
      <c r="D39" s="11">
        <v>990</v>
      </c>
      <c r="E39" s="11" t="s">
        <v>30</v>
      </c>
      <c r="F39" s="11" t="s">
        <v>30</v>
      </c>
      <c r="G39" s="11" t="s">
        <v>30</v>
      </c>
      <c r="H39" s="11" t="s">
        <v>30</v>
      </c>
      <c r="I39" s="11">
        <f>I40</f>
        <v>5203</v>
      </c>
      <c r="J39" s="11" t="s">
        <v>30</v>
      </c>
      <c r="K39" s="54">
        <f t="shared" si="0"/>
        <v>1</v>
      </c>
      <c r="L39" s="11" t="s">
        <v>30</v>
      </c>
      <c r="M39" s="11" t="s">
        <v>30</v>
      </c>
      <c r="N39" s="11" t="s">
        <v>30</v>
      </c>
      <c r="O39" s="4"/>
    </row>
    <row r="40" spans="1:15" x14ac:dyDescent="0.25">
      <c r="A40" s="32" t="s">
        <v>344</v>
      </c>
      <c r="B40" s="17" t="s">
        <v>362</v>
      </c>
      <c r="C40" s="11">
        <v>5203</v>
      </c>
      <c r="D40" s="11">
        <v>990</v>
      </c>
      <c r="E40" s="11" t="s">
        <v>30</v>
      </c>
      <c r="F40" s="11" t="s">
        <v>30</v>
      </c>
      <c r="G40" s="11" t="s">
        <v>30</v>
      </c>
      <c r="H40" s="11" t="s">
        <v>30</v>
      </c>
      <c r="I40" s="11">
        <v>5203</v>
      </c>
      <c r="J40" s="11" t="s">
        <v>30</v>
      </c>
      <c r="K40" s="54">
        <f t="shared" si="0"/>
        <v>1</v>
      </c>
      <c r="L40" s="11" t="s">
        <v>30</v>
      </c>
      <c r="M40" s="11" t="s">
        <v>30</v>
      </c>
      <c r="N40" s="11" t="s">
        <v>30</v>
      </c>
      <c r="O40" s="4"/>
    </row>
    <row r="41" spans="1:15" ht="34.5" x14ac:dyDescent="0.25">
      <c r="A41" s="32" t="s">
        <v>363</v>
      </c>
      <c r="B41" s="17" t="s">
        <v>364</v>
      </c>
      <c r="C41" s="11">
        <v>4724389</v>
      </c>
      <c r="D41" s="11">
        <v>2963741.15</v>
      </c>
      <c r="E41" s="11" t="s">
        <v>30</v>
      </c>
      <c r="F41" s="11" t="s">
        <v>30</v>
      </c>
      <c r="G41" s="11" t="s">
        <v>30</v>
      </c>
      <c r="H41" s="11" t="s">
        <v>30</v>
      </c>
      <c r="I41" s="11">
        <f>I42+I47</f>
        <v>4724372.2479999997</v>
      </c>
      <c r="J41" s="11" t="s">
        <v>30</v>
      </c>
      <c r="K41" s="54">
        <f t="shared" si="0"/>
        <v>0.99999645414465232</v>
      </c>
      <c r="L41" s="11" t="s">
        <v>30</v>
      </c>
      <c r="M41" s="11" t="s">
        <v>30</v>
      </c>
      <c r="N41" s="11" t="s">
        <v>30</v>
      </c>
      <c r="O41" s="4"/>
    </row>
    <row r="42" spans="1:15" ht="45.75" x14ac:dyDescent="0.25">
      <c r="A42" s="32" t="s">
        <v>315</v>
      </c>
      <c r="B42" s="17" t="s">
        <v>365</v>
      </c>
      <c r="C42" s="11">
        <v>4230696</v>
      </c>
      <c r="D42" s="11">
        <v>2831592.74</v>
      </c>
      <c r="E42" s="11" t="s">
        <v>30</v>
      </c>
      <c r="F42" s="11" t="s">
        <v>30</v>
      </c>
      <c r="G42" s="11" t="s">
        <v>30</v>
      </c>
      <c r="H42" s="11" t="s">
        <v>30</v>
      </c>
      <c r="I42" s="11">
        <f>I43</f>
        <v>4230679.2479999997</v>
      </c>
      <c r="J42" s="11" t="s">
        <v>30</v>
      </c>
      <c r="K42" s="54">
        <f t="shared" si="0"/>
        <v>0.99999604036782597</v>
      </c>
      <c r="L42" s="11" t="s">
        <v>30</v>
      </c>
      <c r="M42" s="11" t="s">
        <v>30</v>
      </c>
      <c r="N42" s="11" t="s">
        <v>30</v>
      </c>
      <c r="O42" s="4"/>
    </row>
    <row r="43" spans="1:15" ht="23.25" x14ac:dyDescent="0.25">
      <c r="A43" s="32" t="s">
        <v>317</v>
      </c>
      <c r="B43" s="17" t="s">
        <v>366</v>
      </c>
      <c r="C43" s="11">
        <v>4230696</v>
      </c>
      <c r="D43" s="11">
        <v>2831592.74</v>
      </c>
      <c r="E43" s="11" t="s">
        <v>30</v>
      </c>
      <c r="F43" s="11" t="s">
        <v>30</v>
      </c>
      <c r="G43" s="11" t="s">
        <v>30</v>
      </c>
      <c r="H43" s="11" t="s">
        <v>30</v>
      </c>
      <c r="I43" s="11">
        <f>I44+I45+I46</f>
        <v>4230679.2479999997</v>
      </c>
      <c r="J43" s="11" t="s">
        <v>30</v>
      </c>
      <c r="K43" s="54">
        <f t="shared" si="0"/>
        <v>0.99999604036782597</v>
      </c>
      <c r="L43" s="11" t="s">
        <v>30</v>
      </c>
      <c r="M43" s="11" t="s">
        <v>30</v>
      </c>
      <c r="N43" s="11" t="s">
        <v>30</v>
      </c>
      <c r="O43" s="4"/>
    </row>
    <row r="44" spans="1:15" x14ac:dyDescent="0.25">
      <c r="A44" s="32" t="s">
        <v>319</v>
      </c>
      <c r="B44" s="17" t="s">
        <v>367</v>
      </c>
      <c r="C44" s="11">
        <v>3249024</v>
      </c>
      <c r="D44" s="11">
        <v>2208945.17</v>
      </c>
      <c r="E44" s="11" t="s">
        <v>30</v>
      </c>
      <c r="F44" s="11" t="s">
        <v>30</v>
      </c>
      <c r="G44" s="11" t="s">
        <v>30</v>
      </c>
      <c r="H44" s="11" t="s">
        <v>30</v>
      </c>
      <c r="I44" s="11">
        <v>3249024</v>
      </c>
      <c r="J44" s="11" t="s">
        <v>30</v>
      </c>
      <c r="K44" s="54">
        <f t="shared" si="0"/>
        <v>1</v>
      </c>
      <c r="L44" s="11" t="s">
        <v>30</v>
      </c>
      <c r="M44" s="11" t="s">
        <v>30</v>
      </c>
      <c r="N44" s="11" t="s">
        <v>30</v>
      </c>
      <c r="O44" s="4"/>
    </row>
    <row r="45" spans="1:15" ht="23.25" x14ac:dyDescent="0.25">
      <c r="A45" s="32" t="s">
        <v>321</v>
      </c>
      <c r="B45" s="17" t="s">
        <v>368</v>
      </c>
      <c r="C45" s="11">
        <v>450</v>
      </c>
      <c r="D45" s="11">
        <v>150</v>
      </c>
      <c r="E45" s="11" t="s">
        <v>30</v>
      </c>
      <c r="F45" s="11" t="s">
        <v>30</v>
      </c>
      <c r="G45" s="11" t="s">
        <v>30</v>
      </c>
      <c r="H45" s="11" t="s">
        <v>30</v>
      </c>
      <c r="I45" s="11">
        <v>450</v>
      </c>
      <c r="J45" s="11" t="s">
        <v>30</v>
      </c>
      <c r="K45" s="54">
        <f t="shared" si="0"/>
        <v>1</v>
      </c>
      <c r="L45" s="11" t="s">
        <v>30</v>
      </c>
      <c r="M45" s="11" t="s">
        <v>30</v>
      </c>
      <c r="N45" s="11" t="s">
        <v>30</v>
      </c>
      <c r="O45" s="4"/>
    </row>
    <row r="46" spans="1:15" ht="34.5" x14ac:dyDescent="0.25">
      <c r="A46" s="32" t="s">
        <v>323</v>
      </c>
      <c r="B46" s="17" t="s">
        <v>369</v>
      </c>
      <c r="C46" s="11">
        <v>981222</v>
      </c>
      <c r="D46" s="11">
        <v>622497.56999999995</v>
      </c>
      <c r="E46" s="11" t="s">
        <v>30</v>
      </c>
      <c r="F46" s="11" t="s">
        <v>30</v>
      </c>
      <c r="G46" s="11" t="s">
        <v>30</v>
      </c>
      <c r="H46" s="11" t="s">
        <v>30</v>
      </c>
      <c r="I46" s="11">
        <f>I44*30.2/100</f>
        <v>981205.24800000002</v>
      </c>
      <c r="J46" s="11" t="s">
        <v>30</v>
      </c>
      <c r="K46" s="54">
        <f t="shared" si="0"/>
        <v>0.99998292741092232</v>
      </c>
      <c r="L46" s="11" t="s">
        <v>30</v>
      </c>
      <c r="M46" s="11" t="s">
        <v>30</v>
      </c>
      <c r="N46" s="11" t="s">
        <v>30</v>
      </c>
      <c r="O46" s="4"/>
    </row>
    <row r="47" spans="1:15" ht="23.25" x14ac:dyDescent="0.25">
      <c r="A47" s="32" t="s">
        <v>340</v>
      </c>
      <c r="B47" s="17" t="s">
        <v>370</v>
      </c>
      <c r="C47" s="11">
        <v>493693</v>
      </c>
      <c r="D47" s="11">
        <v>132148.41</v>
      </c>
      <c r="E47" s="11" t="s">
        <v>30</v>
      </c>
      <c r="F47" s="11" t="s">
        <v>30</v>
      </c>
      <c r="G47" s="11" t="s">
        <v>30</v>
      </c>
      <c r="H47" s="11" t="s">
        <v>30</v>
      </c>
      <c r="I47" s="11">
        <f>I48</f>
        <v>493693</v>
      </c>
      <c r="J47" s="11" t="s">
        <v>30</v>
      </c>
      <c r="K47" s="54">
        <f t="shared" si="0"/>
        <v>1</v>
      </c>
      <c r="L47" s="11" t="s">
        <v>30</v>
      </c>
      <c r="M47" s="11" t="s">
        <v>30</v>
      </c>
      <c r="N47" s="11" t="s">
        <v>30</v>
      </c>
      <c r="O47" s="4"/>
    </row>
    <row r="48" spans="1:15" ht="23.25" x14ac:dyDescent="0.25">
      <c r="A48" s="32" t="s">
        <v>342</v>
      </c>
      <c r="B48" s="17" t="s">
        <v>371</v>
      </c>
      <c r="C48" s="11">
        <v>493693</v>
      </c>
      <c r="D48" s="11">
        <v>132148.41</v>
      </c>
      <c r="E48" s="11" t="s">
        <v>30</v>
      </c>
      <c r="F48" s="11" t="s">
        <v>30</v>
      </c>
      <c r="G48" s="11" t="s">
        <v>30</v>
      </c>
      <c r="H48" s="11" t="s">
        <v>30</v>
      </c>
      <c r="I48" s="11">
        <f>I49</f>
        <v>493693</v>
      </c>
      <c r="J48" s="11" t="s">
        <v>30</v>
      </c>
      <c r="K48" s="54">
        <f t="shared" si="0"/>
        <v>1</v>
      </c>
      <c r="L48" s="11" t="s">
        <v>30</v>
      </c>
      <c r="M48" s="11" t="s">
        <v>30</v>
      </c>
      <c r="N48" s="11" t="s">
        <v>30</v>
      </c>
      <c r="O48" s="4"/>
    </row>
    <row r="49" spans="1:15" x14ac:dyDescent="0.25">
      <c r="A49" s="32" t="s">
        <v>344</v>
      </c>
      <c r="B49" s="17" t="s">
        <v>372</v>
      </c>
      <c r="C49" s="11">
        <v>493693</v>
      </c>
      <c r="D49" s="11">
        <v>132148.41</v>
      </c>
      <c r="E49" s="11" t="s">
        <v>30</v>
      </c>
      <c r="F49" s="11" t="s">
        <v>30</v>
      </c>
      <c r="G49" s="11" t="s">
        <v>30</v>
      </c>
      <c r="H49" s="11" t="s">
        <v>30</v>
      </c>
      <c r="I49" s="11">
        <v>493693</v>
      </c>
      <c r="J49" s="11" t="s">
        <v>30</v>
      </c>
      <c r="K49" s="54">
        <f t="shared" si="0"/>
        <v>1</v>
      </c>
      <c r="L49" s="11" t="s">
        <v>30</v>
      </c>
      <c r="M49" s="11" t="s">
        <v>30</v>
      </c>
      <c r="N49" s="11" t="s">
        <v>30</v>
      </c>
      <c r="O49" s="4"/>
    </row>
    <row r="50" spans="1:15" x14ac:dyDescent="0.25">
      <c r="A50" s="32" t="s">
        <v>373</v>
      </c>
      <c r="B50" s="17" t="s">
        <v>374</v>
      </c>
      <c r="C50" s="11">
        <v>160000</v>
      </c>
      <c r="D50" s="11" t="s">
        <v>30</v>
      </c>
      <c r="E50" s="11" t="s">
        <v>30</v>
      </c>
      <c r="F50" s="11" t="s">
        <v>30</v>
      </c>
      <c r="G50" s="11" t="s">
        <v>30</v>
      </c>
      <c r="H50" s="11" t="s">
        <v>30</v>
      </c>
      <c r="I50" s="11">
        <f>I51</f>
        <v>0</v>
      </c>
      <c r="J50" s="11" t="s">
        <v>30</v>
      </c>
      <c r="K50" s="54">
        <f t="shared" si="0"/>
        <v>0</v>
      </c>
      <c r="L50" s="11" t="s">
        <v>30</v>
      </c>
      <c r="M50" s="11" t="s">
        <v>30</v>
      </c>
      <c r="N50" s="11" t="s">
        <v>30</v>
      </c>
      <c r="O50" s="4"/>
    </row>
    <row r="51" spans="1:15" x14ac:dyDescent="0.25">
      <c r="A51" s="32" t="s">
        <v>346</v>
      </c>
      <c r="B51" s="17" t="s">
        <v>375</v>
      </c>
      <c r="C51" s="11">
        <v>160000</v>
      </c>
      <c r="D51" s="11" t="s">
        <v>30</v>
      </c>
      <c r="E51" s="11" t="s">
        <v>30</v>
      </c>
      <c r="F51" s="11" t="s">
        <v>30</v>
      </c>
      <c r="G51" s="11" t="s">
        <v>30</v>
      </c>
      <c r="H51" s="11" t="s">
        <v>30</v>
      </c>
      <c r="I51" s="11">
        <f>I52</f>
        <v>0</v>
      </c>
      <c r="J51" s="11" t="s">
        <v>30</v>
      </c>
      <c r="K51" s="54">
        <f t="shared" si="0"/>
        <v>0</v>
      </c>
      <c r="L51" s="11" t="s">
        <v>30</v>
      </c>
      <c r="M51" s="11" t="s">
        <v>30</v>
      </c>
      <c r="N51" s="11" t="s">
        <v>30</v>
      </c>
      <c r="O51" s="4"/>
    </row>
    <row r="52" spans="1:15" x14ac:dyDescent="0.25">
      <c r="A52" s="32" t="s">
        <v>376</v>
      </c>
      <c r="B52" s="17" t="s">
        <v>377</v>
      </c>
      <c r="C52" s="11">
        <v>160000</v>
      </c>
      <c r="D52" s="11" t="s">
        <v>30</v>
      </c>
      <c r="E52" s="11" t="s">
        <v>30</v>
      </c>
      <c r="F52" s="11" t="s">
        <v>30</v>
      </c>
      <c r="G52" s="11" t="s">
        <v>30</v>
      </c>
      <c r="H52" s="11" t="s">
        <v>30</v>
      </c>
      <c r="I52" s="11">
        <v>0</v>
      </c>
      <c r="J52" s="11" t="s">
        <v>30</v>
      </c>
      <c r="K52" s="54">
        <f t="shared" si="0"/>
        <v>0</v>
      </c>
      <c r="L52" s="11" t="s">
        <v>30</v>
      </c>
      <c r="M52" s="11" t="s">
        <v>30</v>
      </c>
      <c r="N52" s="11" t="s">
        <v>30</v>
      </c>
      <c r="O52" s="4"/>
    </row>
    <row r="53" spans="1:15" x14ac:dyDescent="0.25">
      <c r="A53" s="32" t="s">
        <v>378</v>
      </c>
      <c r="B53" s="17" t="s">
        <v>379</v>
      </c>
      <c r="C53" s="11">
        <v>16575279.9</v>
      </c>
      <c r="D53" s="11">
        <v>10023299.66</v>
      </c>
      <c r="E53" s="11" t="s">
        <v>30</v>
      </c>
      <c r="F53" s="11" t="s">
        <v>30</v>
      </c>
      <c r="G53" s="11" t="s">
        <v>30</v>
      </c>
      <c r="H53" s="11" t="s">
        <v>30</v>
      </c>
      <c r="I53" s="11">
        <f>I54+I59+I62+I64</f>
        <v>16575279.9</v>
      </c>
      <c r="J53" s="11" t="s">
        <v>30</v>
      </c>
      <c r="K53" s="54">
        <f t="shared" si="0"/>
        <v>1</v>
      </c>
      <c r="L53" s="11" t="s">
        <v>30</v>
      </c>
      <c r="M53" s="11" t="s">
        <v>30</v>
      </c>
      <c r="N53" s="11" t="s">
        <v>30</v>
      </c>
      <c r="O53" s="4"/>
    </row>
    <row r="54" spans="1:15" ht="45.75" x14ac:dyDescent="0.25">
      <c r="A54" s="32" t="s">
        <v>315</v>
      </c>
      <c r="B54" s="17" t="s">
        <v>380</v>
      </c>
      <c r="C54" s="11">
        <v>10060521</v>
      </c>
      <c r="D54" s="11">
        <v>6502918.8499999996</v>
      </c>
      <c r="E54" s="11" t="s">
        <v>30</v>
      </c>
      <c r="F54" s="11" t="s">
        <v>30</v>
      </c>
      <c r="G54" s="11" t="s">
        <v>30</v>
      </c>
      <c r="H54" s="11" t="s">
        <v>30</v>
      </c>
      <c r="I54" s="11">
        <f>I55</f>
        <v>10060521</v>
      </c>
      <c r="J54" s="11" t="s">
        <v>30</v>
      </c>
      <c r="K54" s="54">
        <f t="shared" si="0"/>
        <v>1</v>
      </c>
      <c r="L54" s="11" t="s">
        <v>30</v>
      </c>
      <c r="M54" s="11" t="s">
        <v>30</v>
      </c>
      <c r="N54" s="11" t="s">
        <v>30</v>
      </c>
      <c r="O54" s="4"/>
    </row>
    <row r="55" spans="1:15" x14ac:dyDescent="0.25">
      <c r="A55" s="32" t="s">
        <v>381</v>
      </c>
      <c r="B55" s="17" t="s">
        <v>382</v>
      </c>
      <c r="C55" s="11">
        <v>10060521</v>
      </c>
      <c r="D55" s="11">
        <v>6502918.8499999996</v>
      </c>
      <c r="E55" s="11" t="s">
        <v>30</v>
      </c>
      <c r="F55" s="11" t="s">
        <v>30</v>
      </c>
      <c r="G55" s="11" t="s">
        <v>30</v>
      </c>
      <c r="H55" s="11" t="s">
        <v>30</v>
      </c>
      <c r="I55" s="11">
        <f>I56+I57+I58</f>
        <v>10060521</v>
      </c>
      <c r="J55" s="11" t="s">
        <v>30</v>
      </c>
      <c r="K55" s="54">
        <f t="shared" si="0"/>
        <v>1</v>
      </c>
      <c r="L55" s="11" t="s">
        <v>30</v>
      </c>
      <c r="M55" s="11" t="s">
        <v>30</v>
      </c>
      <c r="N55" s="11" t="s">
        <v>30</v>
      </c>
      <c r="O55" s="4"/>
    </row>
    <row r="56" spans="1:15" x14ac:dyDescent="0.25">
      <c r="A56" s="32" t="s">
        <v>383</v>
      </c>
      <c r="B56" s="17" t="s">
        <v>384</v>
      </c>
      <c r="C56" s="11">
        <v>7724025</v>
      </c>
      <c r="D56" s="11">
        <v>5062170.08</v>
      </c>
      <c r="E56" s="11" t="s">
        <v>30</v>
      </c>
      <c r="F56" s="11" t="s">
        <v>30</v>
      </c>
      <c r="G56" s="11" t="s">
        <v>30</v>
      </c>
      <c r="H56" s="11" t="s">
        <v>30</v>
      </c>
      <c r="I56" s="11">
        <v>7724025</v>
      </c>
      <c r="J56" s="11" t="s">
        <v>30</v>
      </c>
      <c r="K56" s="54">
        <f t="shared" si="0"/>
        <v>1</v>
      </c>
      <c r="L56" s="11" t="s">
        <v>30</v>
      </c>
      <c r="M56" s="11" t="s">
        <v>30</v>
      </c>
      <c r="N56" s="11" t="s">
        <v>30</v>
      </c>
      <c r="O56" s="4"/>
    </row>
    <row r="57" spans="1:15" ht="23.25" x14ac:dyDescent="0.25">
      <c r="A57" s="32" t="s">
        <v>385</v>
      </c>
      <c r="B57" s="17" t="s">
        <v>386</v>
      </c>
      <c r="C57" s="11">
        <v>15000</v>
      </c>
      <c r="D57" s="11">
        <v>6506</v>
      </c>
      <c r="E57" s="11" t="s">
        <v>30</v>
      </c>
      <c r="F57" s="11" t="s">
        <v>30</v>
      </c>
      <c r="G57" s="11" t="s">
        <v>30</v>
      </c>
      <c r="H57" s="11" t="s">
        <v>30</v>
      </c>
      <c r="I57" s="11">
        <v>15000</v>
      </c>
      <c r="J57" s="11" t="s">
        <v>30</v>
      </c>
      <c r="K57" s="54">
        <f t="shared" si="0"/>
        <v>1</v>
      </c>
      <c r="L57" s="11" t="s">
        <v>30</v>
      </c>
      <c r="M57" s="11" t="s">
        <v>30</v>
      </c>
      <c r="N57" s="11" t="s">
        <v>30</v>
      </c>
      <c r="O57" s="4"/>
    </row>
    <row r="58" spans="1:15" ht="34.5" x14ac:dyDescent="0.25">
      <c r="A58" s="32" t="s">
        <v>387</v>
      </c>
      <c r="B58" s="17" t="s">
        <v>388</v>
      </c>
      <c r="C58" s="11">
        <v>2321496</v>
      </c>
      <c r="D58" s="11">
        <v>1434242.77</v>
      </c>
      <c r="E58" s="11" t="s">
        <v>30</v>
      </c>
      <c r="F58" s="11" t="s">
        <v>30</v>
      </c>
      <c r="G58" s="11" t="s">
        <v>30</v>
      </c>
      <c r="H58" s="11" t="s">
        <v>30</v>
      </c>
      <c r="I58" s="11">
        <v>2321496</v>
      </c>
      <c r="J58" s="11" t="s">
        <v>30</v>
      </c>
      <c r="K58" s="54">
        <f t="shared" si="0"/>
        <v>1</v>
      </c>
      <c r="L58" s="11" t="s">
        <v>30</v>
      </c>
      <c r="M58" s="11" t="s">
        <v>30</v>
      </c>
      <c r="N58" s="11" t="s">
        <v>30</v>
      </c>
      <c r="O58" s="4"/>
    </row>
    <row r="59" spans="1:15" ht="23.25" x14ac:dyDescent="0.25">
      <c r="A59" s="32" t="s">
        <v>340</v>
      </c>
      <c r="B59" s="17" t="s">
        <v>389</v>
      </c>
      <c r="C59" s="11">
        <v>6384258.9000000004</v>
      </c>
      <c r="D59" s="11">
        <v>3457626.72</v>
      </c>
      <c r="E59" s="11" t="s">
        <v>30</v>
      </c>
      <c r="F59" s="11" t="s">
        <v>30</v>
      </c>
      <c r="G59" s="11" t="s">
        <v>30</v>
      </c>
      <c r="H59" s="11" t="s">
        <v>30</v>
      </c>
      <c r="I59" s="11">
        <f>I60</f>
        <v>6384258.9000000004</v>
      </c>
      <c r="J59" s="11" t="s">
        <v>30</v>
      </c>
      <c r="K59" s="54">
        <f t="shared" si="0"/>
        <v>1</v>
      </c>
      <c r="L59" s="11" t="s">
        <v>30</v>
      </c>
      <c r="M59" s="11" t="s">
        <v>30</v>
      </c>
      <c r="N59" s="11" t="s">
        <v>30</v>
      </c>
      <c r="O59" s="4"/>
    </row>
    <row r="60" spans="1:15" ht="23.25" x14ac:dyDescent="0.25">
      <c r="A60" s="32" t="s">
        <v>342</v>
      </c>
      <c r="B60" s="17" t="s">
        <v>390</v>
      </c>
      <c r="C60" s="11">
        <v>6384258.9000000004</v>
      </c>
      <c r="D60" s="11">
        <v>3457626.72</v>
      </c>
      <c r="E60" s="11" t="s">
        <v>30</v>
      </c>
      <c r="F60" s="11" t="s">
        <v>30</v>
      </c>
      <c r="G60" s="11" t="s">
        <v>30</v>
      </c>
      <c r="H60" s="11" t="s">
        <v>30</v>
      </c>
      <c r="I60" s="11">
        <f>I61</f>
        <v>6384258.9000000004</v>
      </c>
      <c r="J60" s="11" t="s">
        <v>30</v>
      </c>
      <c r="K60" s="54">
        <f t="shared" si="0"/>
        <v>1</v>
      </c>
      <c r="L60" s="11" t="s">
        <v>30</v>
      </c>
      <c r="M60" s="11" t="s">
        <v>30</v>
      </c>
      <c r="N60" s="11" t="s">
        <v>30</v>
      </c>
      <c r="O60" s="4"/>
    </row>
    <row r="61" spans="1:15" x14ac:dyDescent="0.25">
      <c r="A61" s="32" t="s">
        <v>344</v>
      </c>
      <c r="B61" s="17" t="s">
        <v>391</v>
      </c>
      <c r="C61" s="11">
        <v>6384258.9000000004</v>
      </c>
      <c r="D61" s="11">
        <v>3457626.72</v>
      </c>
      <c r="E61" s="11" t="s">
        <v>30</v>
      </c>
      <c r="F61" s="11" t="s">
        <v>30</v>
      </c>
      <c r="G61" s="11" t="s">
        <v>30</v>
      </c>
      <c r="H61" s="11" t="s">
        <v>30</v>
      </c>
      <c r="I61" s="11">
        <v>6384258.9000000004</v>
      </c>
      <c r="J61" s="11" t="s">
        <v>30</v>
      </c>
      <c r="K61" s="54">
        <f t="shared" si="0"/>
        <v>1</v>
      </c>
      <c r="L61" s="11" t="s">
        <v>30</v>
      </c>
      <c r="M61" s="11" t="s">
        <v>30</v>
      </c>
      <c r="N61" s="11" t="s">
        <v>30</v>
      </c>
      <c r="O61" s="4"/>
    </row>
    <row r="62" spans="1:15" x14ac:dyDescent="0.25">
      <c r="A62" s="32" t="s">
        <v>392</v>
      </c>
      <c r="B62" s="17" t="s">
        <v>393</v>
      </c>
      <c r="C62" s="11">
        <v>114500</v>
      </c>
      <c r="D62" s="11">
        <v>57250</v>
      </c>
      <c r="E62" s="11" t="s">
        <v>30</v>
      </c>
      <c r="F62" s="11" t="s">
        <v>30</v>
      </c>
      <c r="G62" s="11" t="s">
        <v>30</v>
      </c>
      <c r="H62" s="11" t="s">
        <v>30</v>
      </c>
      <c r="I62" s="11">
        <f>I63</f>
        <v>114500</v>
      </c>
      <c r="J62" s="11" t="s">
        <v>30</v>
      </c>
      <c r="K62" s="54">
        <f t="shared" si="0"/>
        <v>1</v>
      </c>
      <c r="L62" s="11" t="s">
        <v>30</v>
      </c>
      <c r="M62" s="11" t="s">
        <v>30</v>
      </c>
      <c r="N62" s="11" t="s">
        <v>30</v>
      </c>
      <c r="O62" s="4"/>
    </row>
    <row r="63" spans="1:15" x14ac:dyDescent="0.25">
      <c r="A63" s="32" t="s">
        <v>394</v>
      </c>
      <c r="B63" s="17" t="s">
        <v>395</v>
      </c>
      <c r="C63" s="11">
        <v>114500</v>
      </c>
      <c r="D63" s="11">
        <v>57250</v>
      </c>
      <c r="E63" s="11" t="s">
        <v>30</v>
      </c>
      <c r="F63" s="11" t="s">
        <v>30</v>
      </c>
      <c r="G63" s="11" t="s">
        <v>30</v>
      </c>
      <c r="H63" s="11" t="s">
        <v>30</v>
      </c>
      <c r="I63" s="11">
        <v>114500</v>
      </c>
      <c r="J63" s="11" t="s">
        <v>30</v>
      </c>
      <c r="K63" s="54">
        <f t="shared" si="0"/>
        <v>1</v>
      </c>
      <c r="L63" s="11" t="s">
        <v>30</v>
      </c>
      <c r="M63" s="11" t="s">
        <v>30</v>
      </c>
      <c r="N63" s="11" t="s">
        <v>30</v>
      </c>
      <c r="O63" s="4"/>
    </row>
    <row r="64" spans="1:15" x14ac:dyDescent="0.25">
      <c r="A64" s="32" t="s">
        <v>346</v>
      </c>
      <c r="B64" s="17" t="s">
        <v>396</v>
      </c>
      <c r="C64" s="11">
        <v>16000</v>
      </c>
      <c r="D64" s="11">
        <v>5504.09</v>
      </c>
      <c r="E64" s="11" t="s">
        <v>30</v>
      </c>
      <c r="F64" s="11" t="s">
        <v>30</v>
      </c>
      <c r="G64" s="11" t="s">
        <v>30</v>
      </c>
      <c r="H64" s="11" t="s">
        <v>30</v>
      </c>
      <c r="I64" s="11">
        <f>I65</f>
        <v>16000</v>
      </c>
      <c r="J64" s="11" t="s">
        <v>30</v>
      </c>
      <c r="K64" s="54">
        <f t="shared" si="0"/>
        <v>1</v>
      </c>
      <c r="L64" s="11" t="s">
        <v>30</v>
      </c>
      <c r="M64" s="11" t="s">
        <v>30</v>
      </c>
      <c r="N64" s="11" t="s">
        <v>30</v>
      </c>
      <c r="O64" s="4"/>
    </row>
    <row r="65" spans="1:15" x14ac:dyDescent="0.25">
      <c r="A65" s="32" t="s">
        <v>352</v>
      </c>
      <c r="B65" s="17" t="s">
        <v>397</v>
      </c>
      <c r="C65" s="11">
        <v>16000</v>
      </c>
      <c r="D65" s="11">
        <v>5504.09</v>
      </c>
      <c r="E65" s="11" t="s">
        <v>30</v>
      </c>
      <c r="F65" s="11" t="s">
        <v>30</v>
      </c>
      <c r="G65" s="11" t="s">
        <v>30</v>
      </c>
      <c r="H65" s="11" t="s">
        <v>30</v>
      </c>
      <c r="I65" s="11">
        <f>I66+I67</f>
        <v>16000</v>
      </c>
      <c r="J65" s="11" t="s">
        <v>30</v>
      </c>
      <c r="K65" s="54">
        <f t="shared" si="0"/>
        <v>1</v>
      </c>
      <c r="L65" s="11" t="s">
        <v>30</v>
      </c>
      <c r="M65" s="11" t="s">
        <v>30</v>
      </c>
      <c r="N65" s="11" t="s">
        <v>30</v>
      </c>
      <c r="O65" s="4"/>
    </row>
    <row r="66" spans="1:15" x14ac:dyDescent="0.25">
      <c r="A66" s="32" t="s">
        <v>398</v>
      </c>
      <c r="B66" s="17" t="s">
        <v>399</v>
      </c>
      <c r="C66" s="11">
        <v>8000</v>
      </c>
      <c r="D66" s="11">
        <v>1825</v>
      </c>
      <c r="E66" s="11" t="s">
        <v>30</v>
      </c>
      <c r="F66" s="11" t="s">
        <v>30</v>
      </c>
      <c r="G66" s="11" t="s">
        <v>30</v>
      </c>
      <c r="H66" s="11" t="s">
        <v>30</v>
      </c>
      <c r="I66" s="11">
        <v>8000</v>
      </c>
      <c r="J66" s="11" t="s">
        <v>30</v>
      </c>
      <c r="K66" s="54">
        <f t="shared" si="0"/>
        <v>1</v>
      </c>
      <c r="L66" s="11" t="s">
        <v>30</v>
      </c>
      <c r="M66" s="11" t="s">
        <v>30</v>
      </c>
      <c r="N66" s="11" t="s">
        <v>30</v>
      </c>
      <c r="O66" s="4"/>
    </row>
    <row r="67" spans="1:15" x14ac:dyDescent="0.25">
      <c r="A67" s="32" t="s">
        <v>356</v>
      </c>
      <c r="B67" s="17" t="s">
        <v>400</v>
      </c>
      <c r="C67" s="11">
        <v>8000</v>
      </c>
      <c r="D67" s="11">
        <v>3679.09</v>
      </c>
      <c r="E67" s="11" t="s">
        <v>30</v>
      </c>
      <c r="F67" s="11" t="s">
        <v>30</v>
      </c>
      <c r="G67" s="11" t="s">
        <v>30</v>
      </c>
      <c r="H67" s="11" t="s">
        <v>30</v>
      </c>
      <c r="I67" s="11">
        <v>8000</v>
      </c>
      <c r="J67" s="11" t="s">
        <v>30</v>
      </c>
      <c r="K67" s="54">
        <f t="shared" si="0"/>
        <v>1</v>
      </c>
      <c r="L67" s="11" t="s">
        <v>30</v>
      </c>
      <c r="M67" s="11" t="s">
        <v>30</v>
      </c>
      <c r="N67" s="11" t="s">
        <v>30</v>
      </c>
      <c r="O67" s="4"/>
    </row>
    <row r="68" spans="1:15" ht="23.25" x14ac:dyDescent="0.25">
      <c r="A68" s="32" t="s">
        <v>401</v>
      </c>
      <c r="B68" s="17" t="s">
        <v>402</v>
      </c>
      <c r="C68" s="11">
        <v>1050000</v>
      </c>
      <c r="D68" s="11">
        <v>396518.6</v>
      </c>
      <c r="E68" s="11" t="s">
        <v>30</v>
      </c>
      <c r="F68" s="11" t="s">
        <v>30</v>
      </c>
      <c r="G68" s="11" t="s">
        <v>30</v>
      </c>
      <c r="H68" s="11" t="s">
        <v>30</v>
      </c>
      <c r="I68" s="11">
        <f>I69</f>
        <v>396518.6</v>
      </c>
      <c r="J68" s="11" t="s">
        <v>30</v>
      </c>
      <c r="K68" s="54">
        <f t="shared" si="0"/>
        <v>0.37763676190476186</v>
      </c>
      <c r="L68" s="11" t="s">
        <v>30</v>
      </c>
      <c r="M68" s="11" t="s">
        <v>30</v>
      </c>
      <c r="N68" s="11" t="s">
        <v>30</v>
      </c>
      <c r="O68" s="4"/>
    </row>
    <row r="69" spans="1:15" ht="23.25" x14ac:dyDescent="0.25">
      <c r="A69" s="32" t="s">
        <v>403</v>
      </c>
      <c r="B69" s="17" t="s">
        <v>404</v>
      </c>
      <c r="C69" s="11">
        <v>1050000</v>
      </c>
      <c r="D69" s="11">
        <v>396518.6</v>
      </c>
      <c r="E69" s="11" t="s">
        <v>30</v>
      </c>
      <c r="F69" s="11" t="s">
        <v>30</v>
      </c>
      <c r="G69" s="11" t="s">
        <v>30</v>
      </c>
      <c r="H69" s="11" t="s">
        <v>30</v>
      </c>
      <c r="I69" s="11">
        <f>I70+I73</f>
        <v>396518.6</v>
      </c>
      <c r="J69" s="11" t="s">
        <v>30</v>
      </c>
      <c r="K69" s="54">
        <f t="shared" si="0"/>
        <v>0.37763676190476186</v>
      </c>
      <c r="L69" s="11" t="s">
        <v>30</v>
      </c>
      <c r="M69" s="11" t="s">
        <v>30</v>
      </c>
      <c r="N69" s="11" t="s">
        <v>30</v>
      </c>
      <c r="O69" s="4"/>
    </row>
    <row r="70" spans="1:15" ht="23.25" x14ac:dyDescent="0.25">
      <c r="A70" s="32" t="s">
        <v>340</v>
      </c>
      <c r="B70" s="17" t="s">
        <v>405</v>
      </c>
      <c r="C70" s="11">
        <v>1000000</v>
      </c>
      <c r="D70" s="11">
        <v>346518.6</v>
      </c>
      <c r="E70" s="11" t="s">
        <v>30</v>
      </c>
      <c r="F70" s="11" t="s">
        <v>30</v>
      </c>
      <c r="G70" s="11" t="s">
        <v>30</v>
      </c>
      <c r="H70" s="11" t="s">
        <v>30</v>
      </c>
      <c r="I70" s="11">
        <f>I71</f>
        <v>346518.6</v>
      </c>
      <c r="J70" s="11" t="s">
        <v>30</v>
      </c>
      <c r="K70" s="54">
        <f t="shared" si="0"/>
        <v>0.34651859999999995</v>
      </c>
      <c r="L70" s="11" t="s">
        <v>30</v>
      </c>
      <c r="M70" s="11" t="s">
        <v>30</v>
      </c>
      <c r="N70" s="11" t="s">
        <v>30</v>
      </c>
      <c r="O70" s="4"/>
    </row>
    <row r="71" spans="1:15" ht="23.25" x14ac:dyDescent="0.25">
      <c r="A71" s="32" t="s">
        <v>342</v>
      </c>
      <c r="B71" s="17" t="s">
        <v>406</v>
      </c>
      <c r="C71" s="11">
        <v>1000000</v>
      </c>
      <c r="D71" s="11">
        <v>346518.6</v>
      </c>
      <c r="E71" s="11" t="s">
        <v>30</v>
      </c>
      <c r="F71" s="11" t="s">
        <v>30</v>
      </c>
      <c r="G71" s="11" t="s">
        <v>30</v>
      </c>
      <c r="H71" s="11" t="s">
        <v>30</v>
      </c>
      <c r="I71" s="11">
        <f>I72</f>
        <v>346518.6</v>
      </c>
      <c r="J71" s="11" t="s">
        <v>30</v>
      </c>
      <c r="K71" s="54">
        <f t="shared" si="0"/>
        <v>0.34651859999999995</v>
      </c>
      <c r="L71" s="11" t="s">
        <v>30</v>
      </c>
      <c r="M71" s="11" t="s">
        <v>30</v>
      </c>
      <c r="N71" s="11" t="s">
        <v>30</v>
      </c>
      <c r="O71" s="4"/>
    </row>
    <row r="72" spans="1:15" x14ac:dyDescent="0.25">
      <c r="A72" s="32" t="s">
        <v>344</v>
      </c>
      <c r="B72" s="17" t="s">
        <v>407</v>
      </c>
      <c r="C72" s="11">
        <v>1000000</v>
      </c>
      <c r="D72" s="11">
        <v>346518.6</v>
      </c>
      <c r="E72" s="11" t="s">
        <v>30</v>
      </c>
      <c r="F72" s="11" t="s">
        <v>30</v>
      </c>
      <c r="G72" s="11" t="s">
        <v>30</v>
      </c>
      <c r="H72" s="11" t="s">
        <v>30</v>
      </c>
      <c r="I72" s="11">
        <v>346518.6</v>
      </c>
      <c r="J72" s="11" t="s">
        <v>30</v>
      </c>
      <c r="K72" s="54">
        <f t="shared" ref="K72:K135" si="1">I72/C72</f>
        <v>0.34651859999999995</v>
      </c>
      <c r="L72" s="11" t="s">
        <v>30</v>
      </c>
      <c r="M72" s="11" t="s">
        <v>30</v>
      </c>
      <c r="N72" s="11" t="s">
        <v>30</v>
      </c>
      <c r="O72" s="4"/>
    </row>
    <row r="73" spans="1:15" x14ac:dyDescent="0.25">
      <c r="A73" s="32" t="s">
        <v>346</v>
      </c>
      <c r="B73" s="17" t="s">
        <v>408</v>
      </c>
      <c r="C73" s="11">
        <v>50000</v>
      </c>
      <c r="D73" s="11">
        <v>50000</v>
      </c>
      <c r="E73" s="11" t="s">
        <v>30</v>
      </c>
      <c r="F73" s="11" t="s">
        <v>30</v>
      </c>
      <c r="G73" s="11" t="s">
        <v>30</v>
      </c>
      <c r="H73" s="11" t="s">
        <v>30</v>
      </c>
      <c r="I73" s="11">
        <f>I74</f>
        <v>50000</v>
      </c>
      <c r="J73" s="11" t="s">
        <v>30</v>
      </c>
      <c r="K73" s="54">
        <f t="shared" si="1"/>
        <v>1</v>
      </c>
      <c r="L73" s="11" t="s">
        <v>30</v>
      </c>
      <c r="M73" s="11" t="s">
        <v>30</v>
      </c>
      <c r="N73" s="11" t="s">
        <v>30</v>
      </c>
      <c r="O73" s="4"/>
    </row>
    <row r="74" spans="1:15" x14ac:dyDescent="0.25">
      <c r="A74" s="32" t="s">
        <v>352</v>
      </c>
      <c r="B74" s="17" t="s">
        <v>409</v>
      </c>
      <c r="C74" s="11">
        <v>50000</v>
      </c>
      <c r="D74" s="11">
        <v>50000</v>
      </c>
      <c r="E74" s="11" t="s">
        <v>30</v>
      </c>
      <c r="F74" s="11" t="s">
        <v>30</v>
      </c>
      <c r="G74" s="11" t="s">
        <v>30</v>
      </c>
      <c r="H74" s="11" t="s">
        <v>30</v>
      </c>
      <c r="I74" s="11">
        <f>I75</f>
        <v>50000</v>
      </c>
      <c r="J74" s="11" t="s">
        <v>30</v>
      </c>
      <c r="K74" s="54">
        <f t="shared" si="1"/>
        <v>1</v>
      </c>
      <c r="L74" s="11" t="s">
        <v>30</v>
      </c>
      <c r="M74" s="11" t="s">
        <v>30</v>
      </c>
      <c r="N74" s="11" t="s">
        <v>30</v>
      </c>
      <c r="O74" s="4"/>
    </row>
    <row r="75" spans="1:15" x14ac:dyDescent="0.25">
      <c r="A75" s="32" t="s">
        <v>356</v>
      </c>
      <c r="B75" s="17" t="s">
        <v>410</v>
      </c>
      <c r="C75" s="11">
        <v>50000</v>
      </c>
      <c r="D75" s="11">
        <v>50000</v>
      </c>
      <c r="E75" s="11" t="s">
        <v>30</v>
      </c>
      <c r="F75" s="11" t="s">
        <v>30</v>
      </c>
      <c r="G75" s="11" t="s">
        <v>30</v>
      </c>
      <c r="H75" s="11" t="s">
        <v>30</v>
      </c>
      <c r="I75" s="11">
        <v>50000</v>
      </c>
      <c r="J75" s="11" t="s">
        <v>30</v>
      </c>
      <c r="K75" s="54">
        <f t="shared" si="1"/>
        <v>1</v>
      </c>
      <c r="L75" s="11" t="s">
        <v>30</v>
      </c>
      <c r="M75" s="11" t="s">
        <v>30</v>
      </c>
      <c r="N75" s="11" t="s">
        <v>30</v>
      </c>
      <c r="O75" s="4"/>
    </row>
    <row r="76" spans="1:15" x14ac:dyDescent="0.25">
      <c r="A76" s="32" t="s">
        <v>411</v>
      </c>
      <c r="B76" s="17" t="s">
        <v>412</v>
      </c>
      <c r="C76" s="11">
        <v>216216962.03999999</v>
      </c>
      <c r="D76" s="11">
        <v>94268965.120000005</v>
      </c>
      <c r="E76" s="11" t="s">
        <v>30</v>
      </c>
      <c r="F76" s="11" t="s">
        <v>30</v>
      </c>
      <c r="G76" s="11" t="s">
        <v>30</v>
      </c>
      <c r="H76" s="11" t="s">
        <v>30</v>
      </c>
      <c r="I76" s="11">
        <f>I77+I81+I88+I92+I98</f>
        <v>215927962.03999999</v>
      </c>
      <c r="J76" s="11" t="s">
        <v>30</v>
      </c>
      <c r="K76" s="54">
        <f t="shared" si="1"/>
        <v>0.99866337961058516</v>
      </c>
      <c r="L76" s="11" t="s">
        <v>30</v>
      </c>
      <c r="M76" s="11" t="s">
        <v>30</v>
      </c>
      <c r="N76" s="11" t="s">
        <v>30</v>
      </c>
      <c r="O76" s="4"/>
    </row>
    <row r="77" spans="1:15" x14ac:dyDescent="0.25">
      <c r="A77" s="32" t="s">
        <v>413</v>
      </c>
      <c r="B77" s="17" t="s">
        <v>414</v>
      </c>
      <c r="C77" s="11">
        <v>197180.37</v>
      </c>
      <c r="D77" s="11" t="s">
        <v>30</v>
      </c>
      <c r="E77" s="11" t="s">
        <v>30</v>
      </c>
      <c r="F77" s="11" t="s">
        <v>30</v>
      </c>
      <c r="G77" s="11" t="s">
        <v>30</v>
      </c>
      <c r="H77" s="11" t="s">
        <v>30</v>
      </c>
      <c r="I77" s="11">
        <f>I78</f>
        <v>197180.37</v>
      </c>
      <c r="J77" s="11" t="s">
        <v>30</v>
      </c>
      <c r="K77" s="54">
        <f t="shared" si="1"/>
        <v>1</v>
      </c>
      <c r="L77" s="11" t="s">
        <v>30</v>
      </c>
      <c r="M77" s="11" t="s">
        <v>30</v>
      </c>
      <c r="N77" s="11" t="s">
        <v>30</v>
      </c>
      <c r="O77" s="4"/>
    </row>
    <row r="78" spans="1:15" ht="23.25" x14ac:dyDescent="0.25">
      <c r="A78" s="32" t="s">
        <v>340</v>
      </c>
      <c r="B78" s="17" t="s">
        <v>415</v>
      </c>
      <c r="C78" s="11">
        <v>197180.37</v>
      </c>
      <c r="D78" s="11" t="s">
        <v>30</v>
      </c>
      <c r="E78" s="11" t="s">
        <v>30</v>
      </c>
      <c r="F78" s="11" t="s">
        <v>30</v>
      </c>
      <c r="G78" s="11" t="s">
        <v>30</v>
      </c>
      <c r="H78" s="11" t="s">
        <v>30</v>
      </c>
      <c r="I78" s="11">
        <f>I79</f>
        <v>197180.37</v>
      </c>
      <c r="J78" s="11" t="s">
        <v>30</v>
      </c>
      <c r="K78" s="54">
        <f t="shared" si="1"/>
        <v>1</v>
      </c>
      <c r="L78" s="11" t="s">
        <v>30</v>
      </c>
      <c r="M78" s="11" t="s">
        <v>30</v>
      </c>
      <c r="N78" s="11" t="s">
        <v>30</v>
      </c>
      <c r="O78" s="4"/>
    </row>
    <row r="79" spans="1:15" ht="23.25" x14ac:dyDescent="0.25">
      <c r="A79" s="32" t="s">
        <v>342</v>
      </c>
      <c r="B79" s="17" t="s">
        <v>416</v>
      </c>
      <c r="C79" s="11">
        <v>197180.37</v>
      </c>
      <c r="D79" s="11" t="s">
        <v>30</v>
      </c>
      <c r="E79" s="11" t="s">
        <v>30</v>
      </c>
      <c r="F79" s="11" t="s">
        <v>30</v>
      </c>
      <c r="G79" s="11" t="s">
        <v>30</v>
      </c>
      <c r="H79" s="11" t="s">
        <v>30</v>
      </c>
      <c r="I79" s="11">
        <f>I80</f>
        <v>197180.37</v>
      </c>
      <c r="J79" s="11" t="s">
        <v>30</v>
      </c>
      <c r="K79" s="54">
        <f t="shared" si="1"/>
        <v>1</v>
      </c>
      <c r="L79" s="11" t="s">
        <v>30</v>
      </c>
      <c r="M79" s="11" t="s">
        <v>30</v>
      </c>
      <c r="N79" s="11" t="s">
        <v>30</v>
      </c>
      <c r="O79" s="4"/>
    </row>
    <row r="80" spans="1:15" x14ac:dyDescent="0.25">
      <c r="A80" s="32" t="s">
        <v>344</v>
      </c>
      <c r="B80" s="17" t="s">
        <v>417</v>
      </c>
      <c r="C80" s="11">
        <v>197180.37</v>
      </c>
      <c r="D80" s="11" t="s">
        <v>30</v>
      </c>
      <c r="E80" s="11" t="s">
        <v>30</v>
      </c>
      <c r="F80" s="11" t="s">
        <v>30</v>
      </c>
      <c r="G80" s="11" t="s">
        <v>30</v>
      </c>
      <c r="H80" s="11" t="s">
        <v>30</v>
      </c>
      <c r="I80" s="11">
        <v>197180.37</v>
      </c>
      <c r="J80" s="11" t="s">
        <v>30</v>
      </c>
      <c r="K80" s="54">
        <f t="shared" si="1"/>
        <v>1</v>
      </c>
      <c r="L80" s="11" t="s">
        <v>30</v>
      </c>
      <c r="M80" s="11" t="s">
        <v>30</v>
      </c>
      <c r="N80" s="11" t="s">
        <v>30</v>
      </c>
      <c r="O80" s="4"/>
    </row>
    <row r="81" spans="1:15" x14ac:dyDescent="0.25">
      <c r="A81" s="32" t="s">
        <v>418</v>
      </c>
      <c r="B81" s="17" t="s">
        <v>419</v>
      </c>
      <c r="C81" s="11">
        <v>204279318.08000001</v>
      </c>
      <c r="D81" s="11">
        <v>91614469.670000002</v>
      </c>
      <c r="E81" s="11" t="s">
        <v>30</v>
      </c>
      <c r="F81" s="11" t="s">
        <v>30</v>
      </c>
      <c r="G81" s="11" t="s">
        <v>30</v>
      </c>
      <c r="H81" s="11" t="s">
        <v>30</v>
      </c>
      <c r="I81" s="11">
        <f>I82+I85</f>
        <v>204279318.07999998</v>
      </c>
      <c r="J81" s="11" t="s">
        <v>30</v>
      </c>
      <c r="K81" s="54">
        <f t="shared" si="1"/>
        <v>0.99999999999999989</v>
      </c>
      <c r="L81" s="11" t="s">
        <v>30</v>
      </c>
      <c r="M81" s="11" t="s">
        <v>30</v>
      </c>
      <c r="N81" s="11" t="s">
        <v>30</v>
      </c>
      <c r="O81" s="4"/>
    </row>
    <row r="82" spans="1:15" ht="23.25" x14ac:dyDescent="0.25">
      <c r="A82" s="32" t="s">
        <v>340</v>
      </c>
      <c r="B82" s="17" t="s">
        <v>420</v>
      </c>
      <c r="C82" s="11">
        <v>29385448.079999998</v>
      </c>
      <c r="D82" s="11">
        <v>18450666.649999999</v>
      </c>
      <c r="E82" s="11" t="s">
        <v>30</v>
      </c>
      <c r="F82" s="11" t="s">
        <v>30</v>
      </c>
      <c r="G82" s="11" t="s">
        <v>30</v>
      </c>
      <c r="H82" s="11" t="s">
        <v>30</v>
      </c>
      <c r="I82" s="11">
        <f>I83</f>
        <v>29385448.079999998</v>
      </c>
      <c r="J82" s="11" t="s">
        <v>30</v>
      </c>
      <c r="K82" s="54">
        <f t="shared" si="1"/>
        <v>1</v>
      </c>
      <c r="L82" s="11" t="s">
        <v>30</v>
      </c>
      <c r="M82" s="11" t="s">
        <v>30</v>
      </c>
      <c r="N82" s="11" t="s">
        <v>30</v>
      </c>
      <c r="O82" s="4"/>
    </row>
    <row r="83" spans="1:15" ht="23.25" x14ac:dyDescent="0.25">
      <c r="A83" s="32" t="s">
        <v>342</v>
      </c>
      <c r="B83" s="17" t="s">
        <v>421</v>
      </c>
      <c r="C83" s="11">
        <v>29385448.079999998</v>
      </c>
      <c r="D83" s="11">
        <v>18450666.649999999</v>
      </c>
      <c r="E83" s="11" t="s">
        <v>30</v>
      </c>
      <c r="F83" s="11" t="s">
        <v>30</v>
      </c>
      <c r="G83" s="11" t="s">
        <v>30</v>
      </c>
      <c r="H83" s="11" t="s">
        <v>30</v>
      </c>
      <c r="I83" s="11">
        <f>I84</f>
        <v>29385448.079999998</v>
      </c>
      <c r="J83" s="11" t="s">
        <v>30</v>
      </c>
      <c r="K83" s="54">
        <f t="shared" si="1"/>
        <v>1</v>
      </c>
      <c r="L83" s="11" t="s">
        <v>30</v>
      </c>
      <c r="M83" s="11" t="s">
        <v>30</v>
      </c>
      <c r="N83" s="11" t="s">
        <v>30</v>
      </c>
      <c r="O83" s="4"/>
    </row>
    <row r="84" spans="1:15" x14ac:dyDescent="0.25">
      <c r="A84" s="32" t="s">
        <v>344</v>
      </c>
      <c r="B84" s="17" t="s">
        <v>422</v>
      </c>
      <c r="C84" s="11">
        <v>29385448.079999998</v>
      </c>
      <c r="D84" s="11">
        <v>18450666.649999999</v>
      </c>
      <c r="E84" s="11" t="s">
        <v>30</v>
      </c>
      <c r="F84" s="11" t="s">
        <v>30</v>
      </c>
      <c r="G84" s="11" t="s">
        <v>30</v>
      </c>
      <c r="H84" s="11" t="s">
        <v>30</v>
      </c>
      <c r="I84" s="11">
        <v>29385448.079999998</v>
      </c>
      <c r="J84" s="11" t="s">
        <v>30</v>
      </c>
      <c r="K84" s="54">
        <f t="shared" si="1"/>
        <v>1</v>
      </c>
      <c r="L84" s="11" t="s">
        <v>30</v>
      </c>
      <c r="M84" s="11" t="s">
        <v>30</v>
      </c>
      <c r="N84" s="11" t="s">
        <v>30</v>
      </c>
      <c r="O84" s="4"/>
    </row>
    <row r="85" spans="1:15" ht="23.25" x14ac:dyDescent="0.25">
      <c r="A85" s="32" t="s">
        <v>423</v>
      </c>
      <c r="B85" s="17" t="s">
        <v>424</v>
      </c>
      <c r="C85" s="11">
        <v>174893870</v>
      </c>
      <c r="D85" s="11">
        <v>73163803.019999996</v>
      </c>
      <c r="E85" s="11" t="s">
        <v>30</v>
      </c>
      <c r="F85" s="11" t="s">
        <v>30</v>
      </c>
      <c r="G85" s="11" t="s">
        <v>30</v>
      </c>
      <c r="H85" s="11" t="s">
        <v>30</v>
      </c>
      <c r="I85" s="11">
        <f>I86</f>
        <v>174893870</v>
      </c>
      <c r="J85" s="11" t="s">
        <v>30</v>
      </c>
      <c r="K85" s="54">
        <f t="shared" si="1"/>
        <v>1</v>
      </c>
      <c r="L85" s="11" t="s">
        <v>30</v>
      </c>
      <c r="M85" s="11" t="s">
        <v>30</v>
      </c>
      <c r="N85" s="11" t="s">
        <v>30</v>
      </c>
      <c r="O85" s="4"/>
    </row>
    <row r="86" spans="1:15" x14ac:dyDescent="0.25">
      <c r="A86" s="32" t="s">
        <v>425</v>
      </c>
      <c r="B86" s="17" t="s">
        <v>426</v>
      </c>
      <c r="C86" s="11">
        <v>174893870</v>
      </c>
      <c r="D86" s="11">
        <v>73163803.019999996</v>
      </c>
      <c r="E86" s="11" t="s">
        <v>30</v>
      </c>
      <c r="F86" s="11" t="s">
        <v>30</v>
      </c>
      <c r="G86" s="11" t="s">
        <v>30</v>
      </c>
      <c r="H86" s="11" t="s">
        <v>30</v>
      </c>
      <c r="I86" s="11">
        <f>I87</f>
        <v>174893870</v>
      </c>
      <c r="J86" s="11" t="s">
        <v>30</v>
      </c>
      <c r="K86" s="54">
        <f t="shared" si="1"/>
        <v>1</v>
      </c>
      <c r="L86" s="11" t="s">
        <v>30</v>
      </c>
      <c r="M86" s="11" t="s">
        <v>30</v>
      </c>
      <c r="N86" s="11" t="s">
        <v>30</v>
      </c>
      <c r="O86" s="4"/>
    </row>
    <row r="87" spans="1:15" ht="23.25" x14ac:dyDescent="0.25">
      <c r="A87" s="32" t="s">
        <v>427</v>
      </c>
      <c r="B87" s="17" t="s">
        <v>428</v>
      </c>
      <c r="C87" s="11">
        <v>174893870</v>
      </c>
      <c r="D87" s="11">
        <v>73163803.019999996</v>
      </c>
      <c r="E87" s="11" t="s">
        <v>30</v>
      </c>
      <c r="F87" s="11" t="s">
        <v>30</v>
      </c>
      <c r="G87" s="11" t="s">
        <v>30</v>
      </c>
      <c r="H87" s="11" t="s">
        <v>30</v>
      </c>
      <c r="I87" s="11">
        <v>174893870</v>
      </c>
      <c r="J87" s="11" t="s">
        <v>30</v>
      </c>
      <c r="K87" s="54">
        <f t="shared" si="1"/>
        <v>1</v>
      </c>
      <c r="L87" s="11" t="s">
        <v>30</v>
      </c>
      <c r="M87" s="11" t="s">
        <v>30</v>
      </c>
      <c r="N87" s="11" t="s">
        <v>30</v>
      </c>
      <c r="O87" s="4"/>
    </row>
    <row r="88" spans="1:15" x14ac:dyDescent="0.25">
      <c r="A88" s="32" t="s">
        <v>429</v>
      </c>
      <c r="B88" s="17" t="s">
        <v>430</v>
      </c>
      <c r="C88" s="11">
        <v>900000</v>
      </c>
      <c r="D88" s="11">
        <v>600000</v>
      </c>
      <c r="E88" s="11" t="s">
        <v>30</v>
      </c>
      <c r="F88" s="11" t="s">
        <v>30</v>
      </c>
      <c r="G88" s="11" t="s">
        <v>30</v>
      </c>
      <c r="H88" s="11" t="s">
        <v>30</v>
      </c>
      <c r="I88" s="11">
        <f>I89</f>
        <v>900000</v>
      </c>
      <c r="J88" s="11" t="s">
        <v>30</v>
      </c>
      <c r="K88" s="54">
        <f t="shared" si="1"/>
        <v>1</v>
      </c>
      <c r="L88" s="11" t="s">
        <v>30</v>
      </c>
      <c r="M88" s="11" t="s">
        <v>30</v>
      </c>
      <c r="N88" s="11" t="s">
        <v>30</v>
      </c>
      <c r="O88" s="4"/>
    </row>
    <row r="89" spans="1:15" ht="23.25" x14ac:dyDescent="0.25">
      <c r="A89" s="32" t="s">
        <v>340</v>
      </c>
      <c r="B89" s="17" t="s">
        <v>431</v>
      </c>
      <c r="C89" s="11">
        <v>900000</v>
      </c>
      <c r="D89" s="11">
        <v>600000</v>
      </c>
      <c r="E89" s="11" t="s">
        <v>30</v>
      </c>
      <c r="F89" s="11" t="s">
        <v>30</v>
      </c>
      <c r="G89" s="11" t="s">
        <v>30</v>
      </c>
      <c r="H89" s="11" t="s">
        <v>30</v>
      </c>
      <c r="I89" s="11">
        <f>I90</f>
        <v>900000</v>
      </c>
      <c r="J89" s="11" t="s">
        <v>30</v>
      </c>
      <c r="K89" s="54">
        <f t="shared" si="1"/>
        <v>1</v>
      </c>
      <c r="L89" s="11" t="s">
        <v>30</v>
      </c>
      <c r="M89" s="11" t="s">
        <v>30</v>
      </c>
      <c r="N89" s="11" t="s">
        <v>30</v>
      </c>
      <c r="O89" s="4"/>
    </row>
    <row r="90" spans="1:15" ht="23.25" x14ac:dyDescent="0.25">
      <c r="A90" s="32" t="s">
        <v>342</v>
      </c>
      <c r="B90" s="17" t="s">
        <v>432</v>
      </c>
      <c r="C90" s="11">
        <v>900000</v>
      </c>
      <c r="D90" s="11">
        <v>600000</v>
      </c>
      <c r="E90" s="11" t="s">
        <v>30</v>
      </c>
      <c r="F90" s="11" t="s">
        <v>30</v>
      </c>
      <c r="G90" s="11" t="s">
        <v>30</v>
      </c>
      <c r="H90" s="11" t="s">
        <v>30</v>
      </c>
      <c r="I90" s="11">
        <f>I91</f>
        <v>900000</v>
      </c>
      <c r="J90" s="11" t="s">
        <v>30</v>
      </c>
      <c r="K90" s="54">
        <f t="shared" si="1"/>
        <v>1</v>
      </c>
      <c r="L90" s="11" t="s">
        <v>30</v>
      </c>
      <c r="M90" s="11" t="s">
        <v>30</v>
      </c>
      <c r="N90" s="11" t="s">
        <v>30</v>
      </c>
      <c r="O90" s="4"/>
    </row>
    <row r="91" spans="1:15" x14ac:dyDescent="0.25">
      <c r="A91" s="32" t="s">
        <v>344</v>
      </c>
      <c r="B91" s="17" t="s">
        <v>433</v>
      </c>
      <c r="C91" s="11">
        <v>900000</v>
      </c>
      <c r="D91" s="11">
        <v>600000</v>
      </c>
      <c r="E91" s="11" t="s">
        <v>30</v>
      </c>
      <c r="F91" s="11" t="s">
        <v>30</v>
      </c>
      <c r="G91" s="11" t="s">
        <v>30</v>
      </c>
      <c r="H91" s="11" t="s">
        <v>30</v>
      </c>
      <c r="I91" s="11">
        <v>900000</v>
      </c>
      <c r="J91" s="11" t="s">
        <v>30</v>
      </c>
      <c r="K91" s="54">
        <f t="shared" si="1"/>
        <v>1</v>
      </c>
      <c r="L91" s="11" t="s">
        <v>30</v>
      </c>
      <c r="M91" s="11" t="s">
        <v>30</v>
      </c>
      <c r="N91" s="11" t="s">
        <v>30</v>
      </c>
      <c r="O91" s="4"/>
    </row>
    <row r="92" spans="1:15" x14ac:dyDescent="0.25">
      <c r="A92" s="32" t="s">
        <v>434</v>
      </c>
      <c r="B92" s="17" t="s">
        <v>435</v>
      </c>
      <c r="C92" s="11">
        <v>10501463.59</v>
      </c>
      <c r="D92" s="11">
        <v>2004495.45</v>
      </c>
      <c r="E92" s="11" t="s">
        <v>30</v>
      </c>
      <c r="F92" s="11" t="s">
        <v>30</v>
      </c>
      <c r="G92" s="11" t="s">
        <v>30</v>
      </c>
      <c r="H92" s="11" t="s">
        <v>30</v>
      </c>
      <c r="I92" s="11">
        <f>I93+I96</f>
        <v>10501463.59</v>
      </c>
      <c r="J92" s="11" t="s">
        <v>30</v>
      </c>
      <c r="K92" s="54">
        <f t="shared" si="1"/>
        <v>1</v>
      </c>
      <c r="L92" s="11" t="s">
        <v>30</v>
      </c>
      <c r="M92" s="11" t="s">
        <v>30</v>
      </c>
      <c r="N92" s="11" t="s">
        <v>30</v>
      </c>
      <c r="O92" s="4"/>
    </row>
    <row r="93" spans="1:15" ht="23.25" x14ac:dyDescent="0.25">
      <c r="A93" s="32" t="s">
        <v>340</v>
      </c>
      <c r="B93" s="17" t="s">
        <v>436</v>
      </c>
      <c r="C93" s="11">
        <v>9095866.5899999999</v>
      </c>
      <c r="D93" s="11">
        <v>1436550.75</v>
      </c>
      <c r="E93" s="11" t="s">
        <v>30</v>
      </c>
      <c r="F93" s="11" t="s">
        <v>30</v>
      </c>
      <c r="G93" s="11" t="s">
        <v>30</v>
      </c>
      <c r="H93" s="11" t="s">
        <v>30</v>
      </c>
      <c r="I93" s="11">
        <f>I94</f>
        <v>9095866.5899999999</v>
      </c>
      <c r="J93" s="11" t="s">
        <v>30</v>
      </c>
      <c r="K93" s="54">
        <f t="shared" si="1"/>
        <v>1</v>
      </c>
      <c r="L93" s="11" t="s">
        <v>30</v>
      </c>
      <c r="M93" s="11" t="s">
        <v>30</v>
      </c>
      <c r="N93" s="11" t="s">
        <v>30</v>
      </c>
      <c r="O93" s="4"/>
    </row>
    <row r="94" spans="1:15" ht="23.25" x14ac:dyDescent="0.25">
      <c r="A94" s="32" t="s">
        <v>342</v>
      </c>
      <c r="B94" s="17" t="s">
        <v>437</v>
      </c>
      <c r="C94" s="11">
        <v>9095866.5899999999</v>
      </c>
      <c r="D94" s="11">
        <v>1436550.75</v>
      </c>
      <c r="E94" s="11" t="s">
        <v>30</v>
      </c>
      <c r="F94" s="11" t="s">
        <v>30</v>
      </c>
      <c r="G94" s="11" t="s">
        <v>30</v>
      </c>
      <c r="H94" s="11" t="s">
        <v>30</v>
      </c>
      <c r="I94" s="11">
        <f>I95</f>
        <v>9095866.5899999999</v>
      </c>
      <c r="J94" s="11" t="s">
        <v>30</v>
      </c>
      <c r="K94" s="54">
        <f t="shared" si="1"/>
        <v>1</v>
      </c>
      <c r="L94" s="11" t="s">
        <v>30</v>
      </c>
      <c r="M94" s="11" t="s">
        <v>30</v>
      </c>
      <c r="N94" s="11" t="s">
        <v>30</v>
      </c>
      <c r="O94" s="4"/>
    </row>
    <row r="95" spans="1:15" x14ac:dyDescent="0.25">
      <c r="A95" s="32" t="s">
        <v>344</v>
      </c>
      <c r="B95" s="17" t="s">
        <v>438</v>
      </c>
      <c r="C95" s="11">
        <v>9095866.5899999999</v>
      </c>
      <c r="D95" s="11">
        <v>1436550.75</v>
      </c>
      <c r="E95" s="11" t="s">
        <v>30</v>
      </c>
      <c r="F95" s="11" t="s">
        <v>30</v>
      </c>
      <c r="G95" s="11" t="s">
        <v>30</v>
      </c>
      <c r="H95" s="11" t="s">
        <v>30</v>
      </c>
      <c r="I95" s="11">
        <v>9095866.5899999999</v>
      </c>
      <c r="J95" s="11" t="s">
        <v>30</v>
      </c>
      <c r="K95" s="54">
        <f t="shared" si="1"/>
        <v>1</v>
      </c>
      <c r="L95" s="11" t="s">
        <v>30</v>
      </c>
      <c r="M95" s="11" t="s">
        <v>30</v>
      </c>
      <c r="N95" s="11" t="s">
        <v>30</v>
      </c>
      <c r="O95" s="4"/>
    </row>
    <row r="96" spans="1:15" x14ac:dyDescent="0.25">
      <c r="A96" s="32" t="s">
        <v>439</v>
      </c>
      <c r="B96" s="17" t="s">
        <v>440</v>
      </c>
      <c r="C96" s="11">
        <v>1405597</v>
      </c>
      <c r="D96" s="11">
        <v>567944.69999999995</v>
      </c>
      <c r="E96" s="11" t="s">
        <v>30</v>
      </c>
      <c r="F96" s="11" t="s">
        <v>30</v>
      </c>
      <c r="G96" s="11" t="s">
        <v>30</v>
      </c>
      <c r="H96" s="11" t="s">
        <v>30</v>
      </c>
      <c r="I96" s="11">
        <f>I97</f>
        <v>1405597</v>
      </c>
      <c r="J96" s="11" t="s">
        <v>30</v>
      </c>
      <c r="K96" s="54">
        <f t="shared" si="1"/>
        <v>1</v>
      </c>
      <c r="L96" s="11" t="s">
        <v>30</v>
      </c>
      <c r="M96" s="11" t="s">
        <v>30</v>
      </c>
      <c r="N96" s="11" t="s">
        <v>30</v>
      </c>
      <c r="O96" s="4"/>
    </row>
    <row r="97" spans="1:15" x14ac:dyDescent="0.25">
      <c r="A97" s="32" t="s">
        <v>288</v>
      </c>
      <c r="B97" s="17" t="s">
        <v>441</v>
      </c>
      <c r="C97" s="11">
        <v>1405597</v>
      </c>
      <c r="D97" s="11">
        <v>567944.69999999995</v>
      </c>
      <c r="E97" s="11" t="s">
        <v>30</v>
      </c>
      <c r="F97" s="11" t="s">
        <v>30</v>
      </c>
      <c r="G97" s="11" t="s">
        <v>30</v>
      </c>
      <c r="H97" s="11" t="s">
        <v>30</v>
      </c>
      <c r="I97" s="11">
        <v>1405597</v>
      </c>
      <c r="J97" s="11" t="s">
        <v>30</v>
      </c>
      <c r="K97" s="54">
        <f t="shared" si="1"/>
        <v>1</v>
      </c>
      <c r="L97" s="11" t="s">
        <v>30</v>
      </c>
      <c r="M97" s="11" t="s">
        <v>30</v>
      </c>
      <c r="N97" s="11" t="s">
        <v>30</v>
      </c>
      <c r="O97" s="4"/>
    </row>
    <row r="98" spans="1:15" x14ac:dyDescent="0.25">
      <c r="A98" s="32" t="s">
        <v>442</v>
      </c>
      <c r="B98" s="17" t="s">
        <v>443</v>
      </c>
      <c r="C98" s="11">
        <v>339000</v>
      </c>
      <c r="D98" s="11">
        <v>50000</v>
      </c>
      <c r="E98" s="11" t="s">
        <v>30</v>
      </c>
      <c r="F98" s="11" t="s">
        <v>30</v>
      </c>
      <c r="G98" s="11" t="s">
        <v>30</v>
      </c>
      <c r="H98" s="11" t="s">
        <v>30</v>
      </c>
      <c r="I98" s="11">
        <f>I99+I102</f>
        <v>50000</v>
      </c>
      <c r="J98" s="11" t="s">
        <v>30</v>
      </c>
      <c r="K98" s="54">
        <f t="shared" si="1"/>
        <v>0.14749262536873156</v>
      </c>
      <c r="L98" s="11" t="s">
        <v>30</v>
      </c>
      <c r="M98" s="11" t="s">
        <v>30</v>
      </c>
      <c r="N98" s="11" t="s">
        <v>30</v>
      </c>
      <c r="O98" s="4"/>
    </row>
    <row r="99" spans="1:15" ht="23.25" x14ac:dyDescent="0.25">
      <c r="A99" s="32" t="s">
        <v>340</v>
      </c>
      <c r="B99" s="17" t="s">
        <v>444</v>
      </c>
      <c r="C99" s="11">
        <v>289000</v>
      </c>
      <c r="D99" s="11">
        <v>50000</v>
      </c>
      <c r="E99" s="11" t="s">
        <v>30</v>
      </c>
      <c r="F99" s="11" t="s">
        <v>30</v>
      </c>
      <c r="G99" s="11" t="s">
        <v>30</v>
      </c>
      <c r="H99" s="11" t="s">
        <v>30</v>
      </c>
      <c r="I99" s="11">
        <f>I100</f>
        <v>50000</v>
      </c>
      <c r="J99" s="11" t="s">
        <v>30</v>
      </c>
      <c r="K99" s="54">
        <f t="shared" si="1"/>
        <v>0.17301038062283736</v>
      </c>
      <c r="L99" s="11" t="s">
        <v>30</v>
      </c>
      <c r="M99" s="11" t="s">
        <v>30</v>
      </c>
      <c r="N99" s="11" t="s">
        <v>30</v>
      </c>
      <c r="O99" s="4"/>
    </row>
    <row r="100" spans="1:15" ht="23.25" x14ac:dyDescent="0.25">
      <c r="A100" s="32" t="s">
        <v>342</v>
      </c>
      <c r="B100" s="17" t="s">
        <v>445</v>
      </c>
      <c r="C100" s="11">
        <v>289000</v>
      </c>
      <c r="D100" s="11">
        <v>50000</v>
      </c>
      <c r="E100" s="11" t="s">
        <v>30</v>
      </c>
      <c r="F100" s="11" t="s">
        <v>30</v>
      </c>
      <c r="G100" s="11" t="s">
        <v>30</v>
      </c>
      <c r="H100" s="11" t="s">
        <v>30</v>
      </c>
      <c r="I100" s="11">
        <f>I101</f>
        <v>50000</v>
      </c>
      <c r="J100" s="11" t="s">
        <v>30</v>
      </c>
      <c r="K100" s="54">
        <f t="shared" si="1"/>
        <v>0.17301038062283736</v>
      </c>
      <c r="L100" s="11" t="s">
        <v>30</v>
      </c>
      <c r="M100" s="11" t="s">
        <v>30</v>
      </c>
      <c r="N100" s="11" t="s">
        <v>30</v>
      </c>
      <c r="O100" s="4"/>
    </row>
    <row r="101" spans="1:15" x14ac:dyDescent="0.25">
      <c r="A101" s="32" t="s">
        <v>344</v>
      </c>
      <c r="B101" s="17" t="s">
        <v>446</v>
      </c>
      <c r="C101" s="11">
        <v>289000</v>
      </c>
      <c r="D101" s="11">
        <v>50000</v>
      </c>
      <c r="E101" s="11" t="s">
        <v>30</v>
      </c>
      <c r="F101" s="11" t="s">
        <v>30</v>
      </c>
      <c r="G101" s="11" t="s">
        <v>30</v>
      </c>
      <c r="H101" s="11" t="s">
        <v>30</v>
      </c>
      <c r="I101" s="11">
        <v>50000</v>
      </c>
      <c r="J101" s="11" t="s">
        <v>30</v>
      </c>
      <c r="K101" s="54">
        <f t="shared" si="1"/>
        <v>0.17301038062283736</v>
      </c>
      <c r="L101" s="11" t="s">
        <v>30</v>
      </c>
      <c r="M101" s="11" t="s">
        <v>30</v>
      </c>
      <c r="N101" s="11" t="s">
        <v>30</v>
      </c>
      <c r="O101" s="4"/>
    </row>
    <row r="102" spans="1:15" x14ac:dyDescent="0.25">
      <c r="A102" s="32" t="s">
        <v>346</v>
      </c>
      <c r="B102" s="17" t="s">
        <v>447</v>
      </c>
      <c r="C102" s="11">
        <v>50000</v>
      </c>
      <c r="D102" s="11" t="s">
        <v>30</v>
      </c>
      <c r="E102" s="11" t="s">
        <v>30</v>
      </c>
      <c r="F102" s="11" t="s">
        <v>30</v>
      </c>
      <c r="G102" s="11" t="s">
        <v>30</v>
      </c>
      <c r="H102" s="11" t="s">
        <v>30</v>
      </c>
      <c r="I102" s="11">
        <f>I103</f>
        <v>0</v>
      </c>
      <c r="J102" s="11" t="s">
        <v>30</v>
      </c>
      <c r="K102" s="54">
        <f t="shared" si="1"/>
        <v>0</v>
      </c>
      <c r="L102" s="11" t="s">
        <v>30</v>
      </c>
      <c r="M102" s="11" t="s">
        <v>30</v>
      </c>
      <c r="N102" s="11" t="s">
        <v>30</v>
      </c>
      <c r="O102" s="4"/>
    </row>
    <row r="103" spans="1:15" ht="34.5" x14ac:dyDescent="0.25">
      <c r="A103" s="32" t="s">
        <v>448</v>
      </c>
      <c r="B103" s="17" t="s">
        <v>449</v>
      </c>
      <c r="C103" s="11">
        <v>50000</v>
      </c>
      <c r="D103" s="11" t="s">
        <v>30</v>
      </c>
      <c r="E103" s="11" t="s">
        <v>30</v>
      </c>
      <c r="F103" s="11" t="s">
        <v>30</v>
      </c>
      <c r="G103" s="11" t="s">
        <v>30</v>
      </c>
      <c r="H103" s="11" t="s">
        <v>30</v>
      </c>
      <c r="I103" s="11">
        <f>I104</f>
        <v>0</v>
      </c>
      <c r="J103" s="11" t="s">
        <v>30</v>
      </c>
      <c r="K103" s="54">
        <f t="shared" si="1"/>
        <v>0</v>
      </c>
      <c r="L103" s="11" t="s">
        <v>30</v>
      </c>
      <c r="M103" s="11" t="s">
        <v>30</v>
      </c>
      <c r="N103" s="11" t="s">
        <v>30</v>
      </c>
      <c r="O103" s="4"/>
    </row>
    <row r="104" spans="1:15" ht="45.75" x14ac:dyDescent="0.25">
      <c r="A104" s="32" t="s">
        <v>450</v>
      </c>
      <c r="B104" s="17" t="s">
        <v>451</v>
      </c>
      <c r="C104" s="11">
        <v>50000</v>
      </c>
      <c r="D104" s="11" t="s">
        <v>30</v>
      </c>
      <c r="E104" s="11" t="s">
        <v>30</v>
      </c>
      <c r="F104" s="11" t="s">
        <v>30</v>
      </c>
      <c r="G104" s="11" t="s">
        <v>30</v>
      </c>
      <c r="H104" s="11" t="s">
        <v>30</v>
      </c>
      <c r="I104" s="11">
        <v>0</v>
      </c>
      <c r="J104" s="11" t="s">
        <v>30</v>
      </c>
      <c r="K104" s="54">
        <f t="shared" si="1"/>
        <v>0</v>
      </c>
      <c r="L104" s="11" t="s">
        <v>30</v>
      </c>
      <c r="M104" s="11" t="s">
        <v>30</v>
      </c>
      <c r="N104" s="11" t="s">
        <v>30</v>
      </c>
      <c r="O104" s="4"/>
    </row>
    <row r="105" spans="1:15" x14ac:dyDescent="0.25">
      <c r="A105" s="32" t="s">
        <v>452</v>
      </c>
      <c r="B105" s="17" t="s">
        <v>453</v>
      </c>
      <c r="C105" s="11">
        <v>37471085.310000002</v>
      </c>
      <c r="D105" s="11">
        <v>12351922.800000001</v>
      </c>
      <c r="E105" s="11" t="s">
        <v>30</v>
      </c>
      <c r="F105" s="11" t="s">
        <v>30</v>
      </c>
      <c r="G105" s="11" t="s">
        <v>30</v>
      </c>
      <c r="H105" s="11" t="s">
        <v>30</v>
      </c>
      <c r="I105" s="11">
        <f>I106+I115+I127+I143</f>
        <v>37457090.359999999</v>
      </c>
      <c r="J105" s="11" t="s">
        <v>30</v>
      </c>
      <c r="K105" s="54">
        <f t="shared" si="1"/>
        <v>0.99962651335331709</v>
      </c>
      <c r="L105" s="11" t="s">
        <v>30</v>
      </c>
      <c r="M105" s="11" t="s">
        <v>30</v>
      </c>
      <c r="N105" s="11" t="s">
        <v>30</v>
      </c>
      <c r="O105" s="4"/>
    </row>
    <row r="106" spans="1:15" x14ac:dyDescent="0.25">
      <c r="A106" s="32" t="s">
        <v>454</v>
      </c>
      <c r="B106" s="17" t="s">
        <v>455</v>
      </c>
      <c r="C106" s="11">
        <v>4437116.8099999996</v>
      </c>
      <c r="D106" s="11">
        <v>2654590.6800000002</v>
      </c>
      <c r="E106" s="11" t="s">
        <v>30</v>
      </c>
      <c r="F106" s="11" t="s">
        <v>30</v>
      </c>
      <c r="G106" s="11" t="s">
        <v>30</v>
      </c>
      <c r="H106" s="11" t="s">
        <v>30</v>
      </c>
      <c r="I106" s="11">
        <f>I107+I111+I113</f>
        <v>4427116.8100000005</v>
      </c>
      <c r="J106" s="11" t="s">
        <v>30</v>
      </c>
      <c r="K106" s="54">
        <f t="shared" si="1"/>
        <v>0.99774628425885437</v>
      </c>
      <c r="L106" s="11" t="s">
        <v>30</v>
      </c>
      <c r="M106" s="11" t="s">
        <v>30</v>
      </c>
      <c r="N106" s="11" t="s">
        <v>30</v>
      </c>
      <c r="O106" s="4"/>
    </row>
    <row r="107" spans="1:15" ht="23.25" x14ac:dyDescent="0.25">
      <c r="A107" s="32" t="s">
        <v>340</v>
      </c>
      <c r="B107" s="17" t="s">
        <v>456</v>
      </c>
      <c r="C107" s="11">
        <v>2425040</v>
      </c>
      <c r="D107" s="11">
        <v>1074454.31</v>
      </c>
      <c r="E107" s="11" t="s">
        <v>30</v>
      </c>
      <c r="F107" s="11" t="s">
        <v>30</v>
      </c>
      <c r="G107" s="11" t="s">
        <v>30</v>
      </c>
      <c r="H107" s="11" t="s">
        <v>30</v>
      </c>
      <c r="I107" s="11">
        <f>I108</f>
        <v>2425040</v>
      </c>
      <c r="J107" s="11" t="s">
        <v>30</v>
      </c>
      <c r="K107" s="54">
        <f t="shared" si="1"/>
        <v>1</v>
      </c>
      <c r="L107" s="11" t="s">
        <v>30</v>
      </c>
      <c r="M107" s="11" t="s">
        <v>30</v>
      </c>
      <c r="N107" s="11" t="s">
        <v>30</v>
      </c>
      <c r="O107" s="4"/>
    </row>
    <row r="108" spans="1:15" ht="23.25" x14ac:dyDescent="0.25">
      <c r="A108" s="32" t="s">
        <v>342</v>
      </c>
      <c r="B108" s="17" t="s">
        <v>457</v>
      </c>
      <c r="C108" s="11">
        <v>2425040</v>
      </c>
      <c r="D108" s="11">
        <v>1074454.31</v>
      </c>
      <c r="E108" s="11" t="s">
        <v>30</v>
      </c>
      <c r="F108" s="11" t="s">
        <v>30</v>
      </c>
      <c r="G108" s="11" t="s">
        <v>30</v>
      </c>
      <c r="H108" s="11" t="s">
        <v>30</v>
      </c>
      <c r="I108" s="11">
        <f>I109+I110</f>
        <v>2425040</v>
      </c>
      <c r="J108" s="11" t="s">
        <v>30</v>
      </c>
      <c r="K108" s="54">
        <f t="shared" si="1"/>
        <v>1</v>
      </c>
      <c r="L108" s="11" t="s">
        <v>30</v>
      </c>
      <c r="M108" s="11" t="s">
        <v>30</v>
      </c>
      <c r="N108" s="11" t="s">
        <v>30</v>
      </c>
      <c r="O108" s="4"/>
    </row>
    <row r="109" spans="1:15" ht="23.25" x14ac:dyDescent="0.25">
      <c r="A109" s="32" t="s">
        <v>458</v>
      </c>
      <c r="B109" s="17" t="s">
        <v>459</v>
      </c>
      <c r="C109" s="11">
        <v>1265931</v>
      </c>
      <c r="D109" s="11">
        <v>191671.8</v>
      </c>
      <c r="E109" s="11" t="s">
        <v>30</v>
      </c>
      <c r="F109" s="11" t="s">
        <v>30</v>
      </c>
      <c r="G109" s="11" t="s">
        <v>30</v>
      </c>
      <c r="H109" s="11" t="s">
        <v>30</v>
      </c>
      <c r="I109" s="11">
        <v>1265931</v>
      </c>
      <c r="J109" s="11" t="s">
        <v>30</v>
      </c>
      <c r="K109" s="54">
        <f t="shared" si="1"/>
        <v>1</v>
      </c>
      <c r="L109" s="11" t="s">
        <v>30</v>
      </c>
      <c r="M109" s="11" t="s">
        <v>30</v>
      </c>
      <c r="N109" s="11" t="s">
        <v>30</v>
      </c>
      <c r="O109" s="4"/>
    </row>
    <row r="110" spans="1:15" x14ac:dyDescent="0.25">
      <c r="A110" s="32" t="s">
        <v>344</v>
      </c>
      <c r="B110" s="17" t="s">
        <v>460</v>
      </c>
      <c r="C110" s="11">
        <v>1159109</v>
      </c>
      <c r="D110" s="11">
        <v>882782.51</v>
      </c>
      <c r="E110" s="11" t="s">
        <v>30</v>
      </c>
      <c r="F110" s="11" t="s">
        <v>30</v>
      </c>
      <c r="G110" s="11" t="s">
        <v>30</v>
      </c>
      <c r="H110" s="11" t="s">
        <v>30</v>
      </c>
      <c r="I110" s="11">
        <v>1159109</v>
      </c>
      <c r="J110" s="11" t="s">
        <v>30</v>
      </c>
      <c r="K110" s="54">
        <f t="shared" si="1"/>
        <v>1</v>
      </c>
      <c r="L110" s="11" t="s">
        <v>30</v>
      </c>
      <c r="M110" s="11" t="s">
        <v>30</v>
      </c>
      <c r="N110" s="11" t="s">
        <v>30</v>
      </c>
      <c r="O110" s="4"/>
    </row>
    <row r="111" spans="1:15" x14ac:dyDescent="0.25">
      <c r="A111" s="32" t="s">
        <v>392</v>
      </c>
      <c r="B111" s="17" t="s">
        <v>461</v>
      </c>
      <c r="C111" s="11">
        <v>60000</v>
      </c>
      <c r="D111" s="11" t="s">
        <v>30</v>
      </c>
      <c r="E111" s="11" t="s">
        <v>30</v>
      </c>
      <c r="F111" s="11" t="s">
        <v>30</v>
      </c>
      <c r="G111" s="11" t="s">
        <v>30</v>
      </c>
      <c r="H111" s="11" t="s">
        <v>30</v>
      </c>
      <c r="I111" s="11">
        <f>I112</f>
        <v>50000</v>
      </c>
      <c r="J111" s="11" t="s">
        <v>30</v>
      </c>
      <c r="K111" s="54">
        <f t="shared" si="1"/>
        <v>0.83333333333333337</v>
      </c>
      <c r="L111" s="11" t="s">
        <v>30</v>
      </c>
      <c r="M111" s="11" t="s">
        <v>30</v>
      </c>
      <c r="N111" s="11" t="s">
        <v>30</v>
      </c>
      <c r="O111" s="4"/>
    </row>
    <row r="112" spans="1:15" x14ac:dyDescent="0.25">
      <c r="A112" s="32" t="s">
        <v>394</v>
      </c>
      <c r="B112" s="17" t="s">
        <v>462</v>
      </c>
      <c r="C112" s="11">
        <v>60000</v>
      </c>
      <c r="D112" s="11" t="s">
        <v>30</v>
      </c>
      <c r="E112" s="11" t="s">
        <v>30</v>
      </c>
      <c r="F112" s="11" t="s">
        <v>30</v>
      </c>
      <c r="G112" s="11" t="s">
        <v>30</v>
      </c>
      <c r="H112" s="11" t="s">
        <v>30</v>
      </c>
      <c r="I112" s="11">
        <v>50000</v>
      </c>
      <c r="J112" s="11" t="s">
        <v>30</v>
      </c>
      <c r="K112" s="54">
        <f t="shared" si="1"/>
        <v>0.83333333333333337</v>
      </c>
      <c r="L112" s="11" t="s">
        <v>30</v>
      </c>
      <c r="M112" s="11" t="s">
        <v>30</v>
      </c>
      <c r="N112" s="11" t="s">
        <v>30</v>
      </c>
      <c r="O112" s="4"/>
    </row>
    <row r="113" spans="1:15" x14ac:dyDescent="0.25">
      <c r="A113" s="32" t="s">
        <v>439</v>
      </c>
      <c r="B113" s="17" t="s">
        <v>463</v>
      </c>
      <c r="C113" s="11">
        <v>1952076.81</v>
      </c>
      <c r="D113" s="11">
        <v>1580136.37</v>
      </c>
      <c r="E113" s="11" t="s">
        <v>30</v>
      </c>
      <c r="F113" s="11" t="s">
        <v>30</v>
      </c>
      <c r="G113" s="11" t="s">
        <v>30</v>
      </c>
      <c r="H113" s="11" t="s">
        <v>30</v>
      </c>
      <c r="I113" s="11">
        <f>I114</f>
        <v>1952076.81</v>
      </c>
      <c r="J113" s="11" t="s">
        <v>30</v>
      </c>
      <c r="K113" s="54">
        <f t="shared" si="1"/>
        <v>1</v>
      </c>
      <c r="L113" s="11" t="s">
        <v>30</v>
      </c>
      <c r="M113" s="11" t="s">
        <v>30</v>
      </c>
      <c r="N113" s="11" t="s">
        <v>30</v>
      </c>
      <c r="O113" s="4"/>
    </row>
    <row r="114" spans="1:15" x14ac:dyDescent="0.25">
      <c r="A114" s="32" t="s">
        <v>288</v>
      </c>
      <c r="B114" s="17" t="s">
        <v>464</v>
      </c>
      <c r="C114" s="11">
        <v>1952076.81</v>
      </c>
      <c r="D114" s="11">
        <v>1580136.37</v>
      </c>
      <c r="E114" s="11" t="s">
        <v>30</v>
      </c>
      <c r="F114" s="11" t="s">
        <v>30</v>
      </c>
      <c r="G114" s="11" t="s">
        <v>30</v>
      </c>
      <c r="H114" s="11" t="s">
        <v>30</v>
      </c>
      <c r="I114" s="11">
        <v>1952076.81</v>
      </c>
      <c r="J114" s="11" t="s">
        <v>30</v>
      </c>
      <c r="K114" s="54">
        <f t="shared" si="1"/>
        <v>1</v>
      </c>
      <c r="L114" s="11" t="s">
        <v>30</v>
      </c>
      <c r="M114" s="11" t="s">
        <v>30</v>
      </c>
      <c r="N114" s="11" t="s">
        <v>30</v>
      </c>
      <c r="O114" s="4"/>
    </row>
    <row r="115" spans="1:15" x14ac:dyDescent="0.25">
      <c r="A115" s="32" t="s">
        <v>465</v>
      </c>
      <c r="B115" s="17" t="s">
        <v>466</v>
      </c>
      <c r="C115" s="11">
        <v>12225195.77</v>
      </c>
      <c r="D115" s="11">
        <v>2385456.41</v>
      </c>
      <c r="E115" s="11" t="s">
        <v>30</v>
      </c>
      <c r="F115" s="11" t="s">
        <v>30</v>
      </c>
      <c r="G115" s="11" t="s">
        <v>30</v>
      </c>
      <c r="H115" s="11" t="s">
        <v>30</v>
      </c>
      <c r="I115" s="11">
        <f>I116+I119+I122+I124</f>
        <v>12225195.77</v>
      </c>
      <c r="J115" s="11" t="s">
        <v>30</v>
      </c>
      <c r="K115" s="54">
        <f t="shared" si="1"/>
        <v>1</v>
      </c>
      <c r="L115" s="11" t="s">
        <v>30</v>
      </c>
      <c r="M115" s="11" t="s">
        <v>30</v>
      </c>
      <c r="N115" s="11" t="s">
        <v>30</v>
      </c>
      <c r="O115" s="4"/>
    </row>
    <row r="116" spans="1:15" ht="23.25" x14ac:dyDescent="0.25">
      <c r="A116" s="32" t="s">
        <v>340</v>
      </c>
      <c r="B116" s="17" t="s">
        <v>467</v>
      </c>
      <c r="C116" s="11">
        <v>1172588.3500000001</v>
      </c>
      <c r="D116" s="11">
        <v>604020.73</v>
      </c>
      <c r="E116" s="11" t="s">
        <v>30</v>
      </c>
      <c r="F116" s="11" t="s">
        <v>30</v>
      </c>
      <c r="G116" s="11" t="s">
        <v>30</v>
      </c>
      <c r="H116" s="11" t="s">
        <v>30</v>
      </c>
      <c r="I116" s="11">
        <f>I117</f>
        <v>1172588.3500000001</v>
      </c>
      <c r="J116" s="11" t="s">
        <v>30</v>
      </c>
      <c r="K116" s="54">
        <f t="shared" si="1"/>
        <v>1</v>
      </c>
      <c r="L116" s="11" t="s">
        <v>30</v>
      </c>
      <c r="M116" s="11" t="s">
        <v>30</v>
      </c>
      <c r="N116" s="11" t="s">
        <v>30</v>
      </c>
      <c r="O116" s="4"/>
    </row>
    <row r="117" spans="1:15" ht="23.25" x14ac:dyDescent="0.25">
      <c r="A117" s="32" t="s">
        <v>342</v>
      </c>
      <c r="B117" s="17" t="s">
        <v>468</v>
      </c>
      <c r="C117" s="11">
        <v>1172588.3500000001</v>
      </c>
      <c r="D117" s="11">
        <v>604020.73</v>
      </c>
      <c r="E117" s="11" t="s">
        <v>30</v>
      </c>
      <c r="F117" s="11" t="s">
        <v>30</v>
      </c>
      <c r="G117" s="11" t="s">
        <v>30</v>
      </c>
      <c r="H117" s="11" t="s">
        <v>30</v>
      </c>
      <c r="I117" s="11">
        <f>I118</f>
        <v>1172588.3500000001</v>
      </c>
      <c r="J117" s="11" t="s">
        <v>30</v>
      </c>
      <c r="K117" s="54">
        <f t="shared" si="1"/>
        <v>1</v>
      </c>
      <c r="L117" s="11" t="s">
        <v>30</v>
      </c>
      <c r="M117" s="11" t="s">
        <v>30</v>
      </c>
      <c r="N117" s="11" t="s">
        <v>30</v>
      </c>
      <c r="O117" s="4"/>
    </row>
    <row r="118" spans="1:15" x14ac:dyDescent="0.25">
      <c r="A118" s="32" t="s">
        <v>344</v>
      </c>
      <c r="B118" s="17" t="s">
        <v>469</v>
      </c>
      <c r="C118" s="11">
        <v>1172588.3500000001</v>
      </c>
      <c r="D118" s="11">
        <v>604020.73</v>
      </c>
      <c r="E118" s="11" t="s">
        <v>30</v>
      </c>
      <c r="F118" s="11" t="s">
        <v>30</v>
      </c>
      <c r="G118" s="11" t="s">
        <v>30</v>
      </c>
      <c r="H118" s="11" t="s">
        <v>30</v>
      </c>
      <c r="I118" s="57">
        <v>1172588.3500000001</v>
      </c>
      <c r="J118" s="11" t="s">
        <v>30</v>
      </c>
      <c r="K118" s="54">
        <f t="shared" si="1"/>
        <v>1</v>
      </c>
      <c r="L118" s="11" t="s">
        <v>30</v>
      </c>
      <c r="M118" s="11" t="s">
        <v>30</v>
      </c>
      <c r="N118" s="11" t="s">
        <v>30</v>
      </c>
      <c r="O118" s="4"/>
    </row>
    <row r="119" spans="1:15" ht="23.25" x14ac:dyDescent="0.25">
      <c r="A119" s="32" t="s">
        <v>423</v>
      </c>
      <c r="B119" s="17" t="s">
        <v>470</v>
      </c>
      <c r="C119" s="11">
        <v>7985028.7699999996</v>
      </c>
      <c r="D119" s="11">
        <v>505050.5</v>
      </c>
      <c r="E119" s="11" t="s">
        <v>30</v>
      </c>
      <c r="F119" s="11" t="s">
        <v>30</v>
      </c>
      <c r="G119" s="11" t="s">
        <v>30</v>
      </c>
      <c r="H119" s="11" t="s">
        <v>30</v>
      </c>
      <c r="I119" s="11">
        <f>I120</f>
        <v>7985028.7699999996</v>
      </c>
      <c r="J119" s="11" t="s">
        <v>30</v>
      </c>
      <c r="K119" s="54">
        <f t="shared" si="1"/>
        <v>1</v>
      </c>
      <c r="L119" s="11" t="s">
        <v>30</v>
      </c>
      <c r="M119" s="11" t="s">
        <v>30</v>
      </c>
      <c r="N119" s="11" t="s">
        <v>30</v>
      </c>
      <c r="O119" s="4"/>
    </row>
    <row r="120" spans="1:15" x14ac:dyDescent="0.25">
      <c r="A120" s="32" t="s">
        <v>425</v>
      </c>
      <c r="B120" s="17" t="s">
        <v>471</v>
      </c>
      <c r="C120" s="11">
        <v>7985028.7699999996</v>
      </c>
      <c r="D120" s="11">
        <v>505050.5</v>
      </c>
      <c r="E120" s="11" t="s">
        <v>30</v>
      </c>
      <c r="F120" s="11" t="s">
        <v>30</v>
      </c>
      <c r="G120" s="11" t="s">
        <v>30</v>
      </c>
      <c r="H120" s="11" t="s">
        <v>30</v>
      </c>
      <c r="I120" s="11">
        <f>I121</f>
        <v>7985028.7699999996</v>
      </c>
      <c r="J120" s="11" t="s">
        <v>30</v>
      </c>
      <c r="K120" s="54">
        <f t="shared" si="1"/>
        <v>1</v>
      </c>
      <c r="L120" s="11" t="s">
        <v>30</v>
      </c>
      <c r="M120" s="11" t="s">
        <v>30</v>
      </c>
      <c r="N120" s="11" t="s">
        <v>30</v>
      </c>
      <c r="O120" s="4"/>
    </row>
    <row r="121" spans="1:15" ht="23.25" x14ac:dyDescent="0.25">
      <c r="A121" s="32" t="s">
        <v>427</v>
      </c>
      <c r="B121" s="17" t="s">
        <v>472</v>
      </c>
      <c r="C121" s="11">
        <v>7985028.7699999996</v>
      </c>
      <c r="D121" s="11">
        <v>505050.5</v>
      </c>
      <c r="E121" s="11" t="s">
        <v>30</v>
      </c>
      <c r="F121" s="11" t="s">
        <v>30</v>
      </c>
      <c r="G121" s="11" t="s">
        <v>30</v>
      </c>
      <c r="H121" s="11" t="s">
        <v>30</v>
      </c>
      <c r="I121" s="11">
        <v>7985028.7699999996</v>
      </c>
      <c r="J121" s="11" t="s">
        <v>30</v>
      </c>
      <c r="K121" s="54">
        <f t="shared" si="1"/>
        <v>1</v>
      </c>
      <c r="L121" s="11" t="s">
        <v>30</v>
      </c>
      <c r="M121" s="11" t="s">
        <v>30</v>
      </c>
      <c r="N121" s="11" t="s">
        <v>30</v>
      </c>
      <c r="O121" s="4"/>
    </row>
    <row r="122" spans="1:15" x14ac:dyDescent="0.25">
      <c r="A122" s="32" t="s">
        <v>439</v>
      </c>
      <c r="B122" s="17" t="s">
        <v>473</v>
      </c>
      <c r="C122" s="11">
        <v>432053.65</v>
      </c>
      <c r="D122" s="11">
        <v>356185.65</v>
      </c>
      <c r="E122" s="11" t="s">
        <v>30</v>
      </c>
      <c r="F122" s="11" t="s">
        <v>30</v>
      </c>
      <c r="G122" s="11" t="s">
        <v>30</v>
      </c>
      <c r="H122" s="11" t="s">
        <v>30</v>
      </c>
      <c r="I122" s="11">
        <f>I123</f>
        <v>432053.65</v>
      </c>
      <c r="J122" s="11" t="s">
        <v>30</v>
      </c>
      <c r="K122" s="54">
        <f t="shared" si="1"/>
        <v>1</v>
      </c>
      <c r="L122" s="11" t="s">
        <v>30</v>
      </c>
      <c r="M122" s="11" t="s">
        <v>30</v>
      </c>
      <c r="N122" s="11" t="s">
        <v>30</v>
      </c>
      <c r="O122" s="4"/>
    </row>
    <row r="123" spans="1:15" x14ac:dyDescent="0.25">
      <c r="A123" s="32" t="s">
        <v>288</v>
      </c>
      <c r="B123" s="17" t="s">
        <v>474</v>
      </c>
      <c r="C123" s="11">
        <v>432053.65</v>
      </c>
      <c r="D123" s="11">
        <v>356185.65</v>
      </c>
      <c r="E123" s="11" t="s">
        <v>30</v>
      </c>
      <c r="F123" s="11" t="s">
        <v>30</v>
      </c>
      <c r="G123" s="11" t="s">
        <v>30</v>
      </c>
      <c r="H123" s="11" t="s">
        <v>30</v>
      </c>
      <c r="I123" s="11">
        <v>432053.65</v>
      </c>
      <c r="J123" s="11" t="s">
        <v>30</v>
      </c>
      <c r="K123" s="54">
        <f t="shared" si="1"/>
        <v>1</v>
      </c>
      <c r="L123" s="11" t="s">
        <v>30</v>
      </c>
      <c r="M123" s="11" t="s">
        <v>30</v>
      </c>
      <c r="N123" s="11" t="s">
        <v>30</v>
      </c>
      <c r="O123" s="4"/>
    </row>
    <row r="124" spans="1:15" x14ac:dyDescent="0.25">
      <c r="A124" s="32" t="s">
        <v>346</v>
      </c>
      <c r="B124" s="17" t="s">
        <v>475</v>
      </c>
      <c r="C124" s="11">
        <v>2635525</v>
      </c>
      <c r="D124" s="11">
        <v>920199.53</v>
      </c>
      <c r="E124" s="11" t="s">
        <v>30</v>
      </c>
      <c r="F124" s="11" t="s">
        <v>30</v>
      </c>
      <c r="G124" s="11" t="s">
        <v>30</v>
      </c>
      <c r="H124" s="11" t="s">
        <v>30</v>
      </c>
      <c r="I124" s="11">
        <f>I125</f>
        <v>2635525</v>
      </c>
      <c r="J124" s="11" t="s">
        <v>30</v>
      </c>
      <c r="K124" s="54">
        <f t="shared" si="1"/>
        <v>1</v>
      </c>
      <c r="L124" s="11" t="s">
        <v>30</v>
      </c>
      <c r="M124" s="11" t="s">
        <v>30</v>
      </c>
      <c r="N124" s="11" t="s">
        <v>30</v>
      </c>
      <c r="O124" s="4"/>
    </row>
    <row r="125" spans="1:15" ht="34.5" x14ac:dyDescent="0.25">
      <c r="A125" s="32" t="s">
        <v>448</v>
      </c>
      <c r="B125" s="17" t="s">
        <v>476</v>
      </c>
      <c r="C125" s="11">
        <v>2635525</v>
      </c>
      <c r="D125" s="11">
        <v>920199.53</v>
      </c>
      <c r="E125" s="11" t="s">
        <v>30</v>
      </c>
      <c r="F125" s="11" t="s">
        <v>30</v>
      </c>
      <c r="G125" s="11" t="s">
        <v>30</v>
      </c>
      <c r="H125" s="11" t="s">
        <v>30</v>
      </c>
      <c r="I125" s="11">
        <f>I126</f>
        <v>2635525</v>
      </c>
      <c r="J125" s="11" t="s">
        <v>30</v>
      </c>
      <c r="K125" s="54">
        <f t="shared" si="1"/>
        <v>1</v>
      </c>
      <c r="L125" s="11" t="s">
        <v>30</v>
      </c>
      <c r="M125" s="11" t="s">
        <v>30</v>
      </c>
      <c r="N125" s="11" t="s">
        <v>30</v>
      </c>
      <c r="O125" s="4"/>
    </row>
    <row r="126" spans="1:15" ht="45.75" x14ac:dyDescent="0.25">
      <c r="A126" s="32" t="s">
        <v>450</v>
      </c>
      <c r="B126" s="17" t="s">
        <v>477</v>
      </c>
      <c r="C126" s="11">
        <v>2635525</v>
      </c>
      <c r="D126" s="11">
        <v>920199.53</v>
      </c>
      <c r="E126" s="11" t="s">
        <v>30</v>
      </c>
      <c r="F126" s="11" t="s">
        <v>30</v>
      </c>
      <c r="G126" s="11" t="s">
        <v>30</v>
      </c>
      <c r="H126" s="11" t="s">
        <v>30</v>
      </c>
      <c r="I126" s="11">
        <v>2635525</v>
      </c>
      <c r="J126" s="11" t="s">
        <v>30</v>
      </c>
      <c r="K126" s="54">
        <f t="shared" si="1"/>
        <v>1</v>
      </c>
      <c r="L126" s="11" t="s">
        <v>30</v>
      </c>
      <c r="M126" s="11" t="s">
        <v>30</v>
      </c>
      <c r="N126" s="11" t="s">
        <v>30</v>
      </c>
      <c r="O126" s="4"/>
    </row>
    <row r="127" spans="1:15" x14ac:dyDescent="0.25">
      <c r="A127" s="32" t="s">
        <v>478</v>
      </c>
      <c r="B127" s="17" t="s">
        <v>479</v>
      </c>
      <c r="C127" s="11">
        <v>18335432.73</v>
      </c>
      <c r="D127" s="11">
        <v>5461230.6900000004</v>
      </c>
      <c r="E127" s="11" t="s">
        <v>30</v>
      </c>
      <c r="F127" s="11" t="s">
        <v>30</v>
      </c>
      <c r="G127" s="11" t="s">
        <v>30</v>
      </c>
      <c r="H127" s="11" t="s">
        <v>30</v>
      </c>
      <c r="I127" s="11">
        <f>I128+I132+I135+I138+I140</f>
        <v>18331437.780000001</v>
      </c>
      <c r="J127" s="11" t="s">
        <v>30</v>
      </c>
      <c r="K127" s="54">
        <f t="shared" si="1"/>
        <v>0.999782118586519</v>
      </c>
      <c r="L127" s="11" t="s">
        <v>30</v>
      </c>
      <c r="M127" s="11" t="s">
        <v>30</v>
      </c>
      <c r="N127" s="11" t="s">
        <v>30</v>
      </c>
      <c r="O127" s="4"/>
    </row>
    <row r="128" spans="1:15" ht="45.75" x14ac:dyDescent="0.25">
      <c r="A128" s="32" t="s">
        <v>315</v>
      </c>
      <c r="B128" s="17" t="s">
        <v>480</v>
      </c>
      <c r="C128" s="11">
        <v>32000</v>
      </c>
      <c r="D128" s="11">
        <v>28005.05</v>
      </c>
      <c r="E128" s="11" t="s">
        <v>30</v>
      </c>
      <c r="F128" s="11" t="s">
        <v>30</v>
      </c>
      <c r="G128" s="11" t="s">
        <v>30</v>
      </c>
      <c r="H128" s="11" t="s">
        <v>30</v>
      </c>
      <c r="I128" s="11">
        <f>I129</f>
        <v>28005.05</v>
      </c>
      <c r="J128" s="11" t="s">
        <v>30</v>
      </c>
      <c r="K128" s="54">
        <f t="shared" si="1"/>
        <v>0.87515781250000002</v>
      </c>
      <c r="L128" s="11" t="s">
        <v>30</v>
      </c>
      <c r="M128" s="11" t="s">
        <v>30</v>
      </c>
      <c r="N128" s="11" t="s">
        <v>30</v>
      </c>
      <c r="O128" s="4"/>
    </row>
    <row r="129" spans="1:15" x14ac:dyDescent="0.25">
      <c r="A129" s="32" t="s">
        <v>381</v>
      </c>
      <c r="B129" s="17" t="s">
        <v>481</v>
      </c>
      <c r="C129" s="11">
        <v>32000</v>
      </c>
      <c r="D129" s="11">
        <v>28005.05</v>
      </c>
      <c r="E129" s="11" t="s">
        <v>30</v>
      </c>
      <c r="F129" s="11" t="s">
        <v>30</v>
      </c>
      <c r="G129" s="11" t="s">
        <v>30</v>
      </c>
      <c r="H129" s="11" t="s">
        <v>30</v>
      </c>
      <c r="I129" s="11">
        <f>I130+I131</f>
        <v>28005.05</v>
      </c>
      <c r="J129" s="11" t="s">
        <v>30</v>
      </c>
      <c r="K129" s="54">
        <f t="shared" si="1"/>
        <v>0.87515781250000002</v>
      </c>
      <c r="L129" s="11" t="s">
        <v>30</v>
      </c>
      <c r="M129" s="11" t="s">
        <v>30</v>
      </c>
      <c r="N129" s="11" t="s">
        <v>30</v>
      </c>
      <c r="O129" s="4"/>
    </row>
    <row r="130" spans="1:15" x14ac:dyDescent="0.25">
      <c r="A130" s="32" t="s">
        <v>383</v>
      </c>
      <c r="B130" s="17" t="s">
        <v>482</v>
      </c>
      <c r="C130" s="11">
        <v>25000</v>
      </c>
      <c r="D130" s="11">
        <v>21509.21</v>
      </c>
      <c r="E130" s="11" t="s">
        <v>30</v>
      </c>
      <c r="F130" s="11" t="s">
        <v>30</v>
      </c>
      <c r="G130" s="11" t="s">
        <v>30</v>
      </c>
      <c r="H130" s="11" t="s">
        <v>30</v>
      </c>
      <c r="I130" s="11">
        <v>21509.21</v>
      </c>
      <c r="J130" s="11" t="s">
        <v>30</v>
      </c>
      <c r="K130" s="54">
        <f t="shared" si="1"/>
        <v>0.86036839999999992</v>
      </c>
      <c r="L130" s="11" t="s">
        <v>30</v>
      </c>
      <c r="M130" s="11" t="s">
        <v>30</v>
      </c>
      <c r="N130" s="11" t="s">
        <v>30</v>
      </c>
      <c r="O130" s="4"/>
    </row>
    <row r="131" spans="1:15" ht="34.5" x14ac:dyDescent="0.25">
      <c r="A131" s="32" t="s">
        <v>387</v>
      </c>
      <c r="B131" s="17" t="s">
        <v>483</v>
      </c>
      <c r="C131" s="11">
        <v>7000</v>
      </c>
      <c r="D131" s="11">
        <v>6495.84</v>
      </c>
      <c r="E131" s="11" t="s">
        <v>30</v>
      </c>
      <c r="F131" s="11" t="s">
        <v>30</v>
      </c>
      <c r="G131" s="11" t="s">
        <v>30</v>
      </c>
      <c r="H131" s="11" t="s">
        <v>30</v>
      </c>
      <c r="I131" s="11">
        <v>6495.84</v>
      </c>
      <c r="J131" s="11" t="s">
        <v>30</v>
      </c>
      <c r="K131" s="54">
        <f t="shared" si="1"/>
        <v>0.92797714285714283</v>
      </c>
      <c r="L131" s="11" t="s">
        <v>30</v>
      </c>
      <c r="M131" s="11" t="s">
        <v>30</v>
      </c>
      <c r="N131" s="11" t="s">
        <v>30</v>
      </c>
      <c r="O131" s="4"/>
    </row>
    <row r="132" spans="1:15" ht="23.25" x14ac:dyDescent="0.25">
      <c r="A132" s="32" t="s">
        <v>340</v>
      </c>
      <c r="B132" s="17" t="s">
        <v>484</v>
      </c>
      <c r="C132" s="11">
        <v>16743892.58</v>
      </c>
      <c r="D132" s="11">
        <v>5370985.4900000002</v>
      </c>
      <c r="E132" s="11" t="s">
        <v>30</v>
      </c>
      <c r="F132" s="11" t="s">
        <v>30</v>
      </c>
      <c r="G132" s="11" t="s">
        <v>30</v>
      </c>
      <c r="H132" s="11" t="s">
        <v>30</v>
      </c>
      <c r="I132" s="11">
        <f>I133</f>
        <v>16743892.58</v>
      </c>
      <c r="J132" s="11" t="s">
        <v>30</v>
      </c>
      <c r="K132" s="54">
        <f t="shared" si="1"/>
        <v>1</v>
      </c>
      <c r="L132" s="11" t="s">
        <v>30</v>
      </c>
      <c r="M132" s="11" t="s">
        <v>30</v>
      </c>
      <c r="N132" s="11" t="s">
        <v>30</v>
      </c>
      <c r="O132" s="4"/>
    </row>
    <row r="133" spans="1:15" ht="23.25" x14ac:dyDescent="0.25">
      <c r="A133" s="32" t="s">
        <v>342</v>
      </c>
      <c r="B133" s="17" t="s">
        <v>485</v>
      </c>
      <c r="C133" s="11">
        <v>16743892.58</v>
      </c>
      <c r="D133" s="11">
        <v>5370985.4900000002</v>
      </c>
      <c r="E133" s="11" t="s">
        <v>30</v>
      </c>
      <c r="F133" s="11" t="s">
        <v>30</v>
      </c>
      <c r="G133" s="11" t="s">
        <v>30</v>
      </c>
      <c r="H133" s="11" t="s">
        <v>30</v>
      </c>
      <c r="I133" s="11">
        <f>I134</f>
        <v>16743892.58</v>
      </c>
      <c r="J133" s="11" t="s">
        <v>30</v>
      </c>
      <c r="K133" s="54">
        <f t="shared" si="1"/>
        <v>1</v>
      </c>
      <c r="L133" s="11" t="s">
        <v>30</v>
      </c>
      <c r="M133" s="11" t="s">
        <v>30</v>
      </c>
      <c r="N133" s="11" t="s">
        <v>30</v>
      </c>
      <c r="O133" s="4"/>
    </row>
    <row r="134" spans="1:15" x14ac:dyDescent="0.25">
      <c r="A134" s="32" t="s">
        <v>344</v>
      </c>
      <c r="B134" s="17" t="s">
        <v>486</v>
      </c>
      <c r="C134" s="11">
        <v>16743892.58</v>
      </c>
      <c r="D134" s="11">
        <v>5370985.4900000002</v>
      </c>
      <c r="E134" s="11" t="s">
        <v>30</v>
      </c>
      <c r="F134" s="11" t="s">
        <v>30</v>
      </c>
      <c r="G134" s="11" t="s">
        <v>30</v>
      </c>
      <c r="H134" s="11" t="s">
        <v>30</v>
      </c>
      <c r="I134" s="11">
        <v>16743892.58</v>
      </c>
      <c r="J134" s="11" t="s">
        <v>30</v>
      </c>
      <c r="K134" s="54">
        <f t="shared" si="1"/>
        <v>1</v>
      </c>
      <c r="L134" s="11" t="s">
        <v>30</v>
      </c>
      <c r="M134" s="11" t="s">
        <v>30</v>
      </c>
      <c r="N134" s="11" t="s">
        <v>30</v>
      </c>
      <c r="O134" s="4"/>
    </row>
    <row r="135" spans="1:15" ht="23.25" x14ac:dyDescent="0.25">
      <c r="A135" s="32" t="s">
        <v>423</v>
      </c>
      <c r="B135" s="17" t="s">
        <v>487</v>
      </c>
      <c r="C135" s="11">
        <v>1497300</v>
      </c>
      <c r="D135" s="11" t="s">
        <v>30</v>
      </c>
      <c r="E135" s="11" t="s">
        <v>30</v>
      </c>
      <c r="F135" s="11" t="s">
        <v>30</v>
      </c>
      <c r="G135" s="11" t="s">
        <v>30</v>
      </c>
      <c r="H135" s="11" t="s">
        <v>30</v>
      </c>
      <c r="I135" s="11">
        <f>I136</f>
        <v>1497300</v>
      </c>
      <c r="J135" s="11" t="s">
        <v>30</v>
      </c>
      <c r="K135" s="54">
        <f t="shared" si="1"/>
        <v>1</v>
      </c>
      <c r="L135" s="11" t="s">
        <v>30</v>
      </c>
      <c r="M135" s="11" t="s">
        <v>30</v>
      </c>
      <c r="N135" s="11" t="s">
        <v>30</v>
      </c>
      <c r="O135" s="4"/>
    </row>
    <row r="136" spans="1:15" x14ac:dyDescent="0.25">
      <c r="A136" s="32" t="s">
        <v>425</v>
      </c>
      <c r="B136" s="17" t="s">
        <v>488</v>
      </c>
      <c r="C136" s="11">
        <v>1497300</v>
      </c>
      <c r="D136" s="11" t="s">
        <v>30</v>
      </c>
      <c r="E136" s="11" t="s">
        <v>30</v>
      </c>
      <c r="F136" s="11" t="s">
        <v>30</v>
      </c>
      <c r="G136" s="11" t="s">
        <v>30</v>
      </c>
      <c r="H136" s="11" t="s">
        <v>30</v>
      </c>
      <c r="I136" s="11">
        <f>I137</f>
        <v>1497300</v>
      </c>
      <c r="J136" s="11" t="s">
        <v>30</v>
      </c>
      <c r="K136" s="54">
        <f t="shared" ref="K136:K199" si="2">I136/C136</f>
        <v>1</v>
      </c>
      <c r="L136" s="11" t="s">
        <v>30</v>
      </c>
      <c r="M136" s="11" t="s">
        <v>30</v>
      </c>
      <c r="N136" s="11" t="s">
        <v>30</v>
      </c>
      <c r="O136" s="4"/>
    </row>
    <row r="137" spans="1:15" ht="23.25" x14ac:dyDescent="0.25">
      <c r="A137" s="32" t="s">
        <v>427</v>
      </c>
      <c r="B137" s="17" t="s">
        <v>489</v>
      </c>
      <c r="C137" s="11">
        <v>1497300</v>
      </c>
      <c r="D137" s="11" t="s">
        <v>30</v>
      </c>
      <c r="E137" s="11" t="s">
        <v>30</v>
      </c>
      <c r="F137" s="11" t="s">
        <v>30</v>
      </c>
      <c r="G137" s="11" t="s">
        <v>30</v>
      </c>
      <c r="H137" s="11" t="s">
        <v>30</v>
      </c>
      <c r="I137" s="11">
        <v>1497300</v>
      </c>
      <c r="J137" s="11" t="s">
        <v>30</v>
      </c>
      <c r="K137" s="54">
        <f t="shared" si="2"/>
        <v>1</v>
      </c>
      <c r="L137" s="11" t="s">
        <v>30</v>
      </c>
      <c r="M137" s="11" t="s">
        <v>30</v>
      </c>
      <c r="N137" s="11" t="s">
        <v>30</v>
      </c>
      <c r="O137" s="4"/>
    </row>
    <row r="138" spans="1:15" x14ac:dyDescent="0.25">
      <c r="A138" s="32" t="s">
        <v>439</v>
      </c>
      <c r="B138" s="17" t="s">
        <v>490</v>
      </c>
      <c r="C138" s="11">
        <v>12240.15</v>
      </c>
      <c r="D138" s="11">
        <v>12240.15</v>
      </c>
      <c r="E138" s="11" t="s">
        <v>30</v>
      </c>
      <c r="F138" s="11" t="s">
        <v>30</v>
      </c>
      <c r="G138" s="11" t="s">
        <v>30</v>
      </c>
      <c r="H138" s="11" t="s">
        <v>30</v>
      </c>
      <c r="I138" s="11">
        <f>I139</f>
        <v>12240.15</v>
      </c>
      <c r="J138" s="11" t="s">
        <v>30</v>
      </c>
      <c r="K138" s="54">
        <f t="shared" si="2"/>
        <v>1</v>
      </c>
      <c r="L138" s="11" t="s">
        <v>30</v>
      </c>
      <c r="M138" s="11" t="s">
        <v>30</v>
      </c>
      <c r="N138" s="11" t="s">
        <v>30</v>
      </c>
      <c r="O138" s="4"/>
    </row>
    <row r="139" spans="1:15" x14ac:dyDescent="0.25">
      <c r="A139" s="32" t="s">
        <v>288</v>
      </c>
      <c r="B139" s="17" t="s">
        <v>491</v>
      </c>
      <c r="C139" s="11">
        <v>12240.15</v>
      </c>
      <c r="D139" s="11">
        <v>12240.15</v>
      </c>
      <c r="E139" s="11" t="s">
        <v>30</v>
      </c>
      <c r="F139" s="11" t="s">
        <v>30</v>
      </c>
      <c r="G139" s="11" t="s">
        <v>30</v>
      </c>
      <c r="H139" s="11" t="s">
        <v>30</v>
      </c>
      <c r="I139" s="11">
        <v>12240.15</v>
      </c>
      <c r="J139" s="11" t="s">
        <v>30</v>
      </c>
      <c r="K139" s="54">
        <f t="shared" si="2"/>
        <v>1</v>
      </c>
      <c r="L139" s="11" t="s">
        <v>30</v>
      </c>
      <c r="M139" s="11" t="s">
        <v>30</v>
      </c>
      <c r="N139" s="11" t="s">
        <v>30</v>
      </c>
      <c r="O139" s="4"/>
    </row>
    <row r="140" spans="1:15" x14ac:dyDescent="0.25">
      <c r="A140" s="32" t="s">
        <v>346</v>
      </c>
      <c r="B140" s="17" t="s">
        <v>492</v>
      </c>
      <c r="C140" s="11">
        <v>50000</v>
      </c>
      <c r="D140" s="11">
        <v>50000</v>
      </c>
      <c r="E140" s="11" t="s">
        <v>30</v>
      </c>
      <c r="F140" s="11" t="s">
        <v>30</v>
      </c>
      <c r="G140" s="11" t="s">
        <v>30</v>
      </c>
      <c r="H140" s="11" t="s">
        <v>30</v>
      </c>
      <c r="I140" s="11">
        <f>I141</f>
        <v>50000</v>
      </c>
      <c r="J140" s="11" t="s">
        <v>30</v>
      </c>
      <c r="K140" s="54">
        <f t="shared" si="2"/>
        <v>1</v>
      </c>
      <c r="L140" s="11" t="s">
        <v>30</v>
      </c>
      <c r="M140" s="11" t="s">
        <v>30</v>
      </c>
      <c r="N140" s="11" t="s">
        <v>30</v>
      </c>
      <c r="O140" s="4"/>
    </row>
    <row r="141" spans="1:15" x14ac:dyDescent="0.25">
      <c r="A141" s="32" t="s">
        <v>352</v>
      </c>
      <c r="B141" s="17" t="s">
        <v>493</v>
      </c>
      <c r="C141" s="11">
        <v>50000</v>
      </c>
      <c r="D141" s="11">
        <v>50000</v>
      </c>
      <c r="E141" s="11" t="s">
        <v>30</v>
      </c>
      <c r="F141" s="11" t="s">
        <v>30</v>
      </c>
      <c r="G141" s="11" t="s">
        <v>30</v>
      </c>
      <c r="H141" s="11" t="s">
        <v>30</v>
      </c>
      <c r="I141" s="11">
        <f>I142</f>
        <v>50000</v>
      </c>
      <c r="J141" s="11" t="s">
        <v>30</v>
      </c>
      <c r="K141" s="54">
        <f t="shared" si="2"/>
        <v>1</v>
      </c>
      <c r="L141" s="11" t="s">
        <v>30</v>
      </c>
      <c r="M141" s="11" t="s">
        <v>30</v>
      </c>
      <c r="N141" s="11" t="s">
        <v>30</v>
      </c>
      <c r="O141" s="4"/>
    </row>
    <row r="142" spans="1:15" x14ac:dyDescent="0.25">
      <c r="A142" s="32" t="s">
        <v>356</v>
      </c>
      <c r="B142" s="17" t="s">
        <v>494</v>
      </c>
      <c r="C142" s="11">
        <v>50000</v>
      </c>
      <c r="D142" s="11">
        <v>50000</v>
      </c>
      <c r="E142" s="11" t="s">
        <v>30</v>
      </c>
      <c r="F142" s="11" t="s">
        <v>30</v>
      </c>
      <c r="G142" s="11" t="s">
        <v>30</v>
      </c>
      <c r="H142" s="11" t="s">
        <v>30</v>
      </c>
      <c r="I142" s="11">
        <v>50000</v>
      </c>
      <c r="J142" s="11" t="s">
        <v>30</v>
      </c>
      <c r="K142" s="54">
        <f t="shared" si="2"/>
        <v>1</v>
      </c>
      <c r="L142" s="11" t="s">
        <v>30</v>
      </c>
      <c r="M142" s="11" t="s">
        <v>30</v>
      </c>
      <c r="N142" s="11" t="s">
        <v>30</v>
      </c>
      <c r="O142" s="4"/>
    </row>
    <row r="143" spans="1:15" x14ac:dyDescent="0.25">
      <c r="A143" s="32" t="s">
        <v>495</v>
      </c>
      <c r="B143" s="17" t="s">
        <v>496</v>
      </c>
      <c r="C143" s="11">
        <v>2473340</v>
      </c>
      <c r="D143" s="11">
        <v>1850645.02</v>
      </c>
      <c r="E143" s="11" t="s">
        <v>30</v>
      </c>
      <c r="F143" s="11" t="s">
        <v>30</v>
      </c>
      <c r="G143" s="11" t="s">
        <v>30</v>
      </c>
      <c r="H143" s="11" t="s">
        <v>30</v>
      </c>
      <c r="I143" s="11">
        <f>I144</f>
        <v>2473340</v>
      </c>
      <c r="J143" s="11" t="s">
        <v>30</v>
      </c>
      <c r="K143" s="54">
        <f t="shared" si="2"/>
        <v>1</v>
      </c>
      <c r="L143" s="11" t="s">
        <v>30</v>
      </c>
      <c r="M143" s="11" t="s">
        <v>30</v>
      </c>
      <c r="N143" s="11" t="s">
        <v>30</v>
      </c>
      <c r="O143" s="4"/>
    </row>
    <row r="144" spans="1:15" ht="45.75" x14ac:dyDescent="0.25">
      <c r="A144" s="32" t="s">
        <v>315</v>
      </c>
      <c r="B144" s="17" t="s">
        <v>497</v>
      </c>
      <c r="C144" s="11">
        <v>2473340</v>
      </c>
      <c r="D144" s="11">
        <v>1850645.02</v>
      </c>
      <c r="E144" s="11" t="s">
        <v>30</v>
      </c>
      <c r="F144" s="11" t="s">
        <v>30</v>
      </c>
      <c r="G144" s="11" t="s">
        <v>30</v>
      </c>
      <c r="H144" s="11" t="s">
        <v>30</v>
      </c>
      <c r="I144" s="11">
        <f>I145</f>
        <v>2473340</v>
      </c>
      <c r="J144" s="11" t="s">
        <v>30</v>
      </c>
      <c r="K144" s="54">
        <f t="shared" si="2"/>
        <v>1</v>
      </c>
      <c r="L144" s="11" t="s">
        <v>30</v>
      </c>
      <c r="M144" s="11" t="s">
        <v>30</v>
      </c>
      <c r="N144" s="11" t="s">
        <v>30</v>
      </c>
      <c r="O144" s="4"/>
    </row>
    <row r="145" spans="1:15" ht="23.25" x14ac:dyDescent="0.25">
      <c r="A145" s="32" t="s">
        <v>317</v>
      </c>
      <c r="B145" s="17" t="s">
        <v>498</v>
      </c>
      <c r="C145" s="11">
        <v>2473340</v>
      </c>
      <c r="D145" s="11">
        <v>1850645.02</v>
      </c>
      <c r="E145" s="11" t="s">
        <v>30</v>
      </c>
      <c r="F145" s="11" t="s">
        <v>30</v>
      </c>
      <c r="G145" s="11" t="s">
        <v>30</v>
      </c>
      <c r="H145" s="11" t="s">
        <v>30</v>
      </c>
      <c r="I145" s="11">
        <f>I146+I147</f>
        <v>2473340</v>
      </c>
      <c r="J145" s="11" t="s">
        <v>30</v>
      </c>
      <c r="K145" s="54">
        <f t="shared" si="2"/>
        <v>1</v>
      </c>
      <c r="L145" s="11" t="s">
        <v>30</v>
      </c>
      <c r="M145" s="11" t="s">
        <v>30</v>
      </c>
      <c r="N145" s="11" t="s">
        <v>30</v>
      </c>
      <c r="O145" s="4"/>
    </row>
    <row r="146" spans="1:15" x14ac:dyDescent="0.25">
      <c r="A146" s="32" t="s">
        <v>319</v>
      </c>
      <c r="B146" s="17" t="s">
        <v>499</v>
      </c>
      <c r="C146" s="11">
        <v>1900000</v>
      </c>
      <c r="D146" s="11">
        <v>1441029.31</v>
      </c>
      <c r="E146" s="11" t="s">
        <v>30</v>
      </c>
      <c r="F146" s="11" t="s">
        <v>30</v>
      </c>
      <c r="G146" s="11" t="s">
        <v>30</v>
      </c>
      <c r="H146" s="11" t="s">
        <v>30</v>
      </c>
      <c r="I146" s="11">
        <v>1900000</v>
      </c>
      <c r="J146" s="11" t="s">
        <v>30</v>
      </c>
      <c r="K146" s="54">
        <f t="shared" si="2"/>
        <v>1</v>
      </c>
      <c r="L146" s="11" t="s">
        <v>30</v>
      </c>
      <c r="M146" s="11" t="s">
        <v>30</v>
      </c>
      <c r="N146" s="11" t="s">
        <v>30</v>
      </c>
      <c r="O146" s="4"/>
    </row>
    <row r="147" spans="1:15" ht="34.5" x14ac:dyDescent="0.25">
      <c r="A147" s="32" t="s">
        <v>323</v>
      </c>
      <c r="B147" s="17" t="s">
        <v>500</v>
      </c>
      <c r="C147" s="11">
        <v>573340</v>
      </c>
      <c r="D147" s="11">
        <v>409615.71</v>
      </c>
      <c r="E147" s="11" t="s">
        <v>30</v>
      </c>
      <c r="F147" s="11" t="s">
        <v>30</v>
      </c>
      <c r="G147" s="11" t="s">
        <v>30</v>
      </c>
      <c r="H147" s="11" t="s">
        <v>30</v>
      </c>
      <c r="I147" s="11">
        <v>573340</v>
      </c>
      <c r="J147" s="11" t="s">
        <v>30</v>
      </c>
      <c r="K147" s="54">
        <f t="shared" si="2"/>
        <v>1</v>
      </c>
      <c r="L147" s="11" t="s">
        <v>30</v>
      </c>
      <c r="M147" s="11" t="s">
        <v>30</v>
      </c>
      <c r="N147" s="11" t="s">
        <v>30</v>
      </c>
      <c r="O147" s="4"/>
    </row>
    <row r="148" spans="1:15" x14ac:dyDescent="0.25">
      <c r="A148" s="32" t="s">
        <v>501</v>
      </c>
      <c r="B148" s="17" t="s">
        <v>502</v>
      </c>
      <c r="C148" s="11">
        <v>60000</v>
      </c>
      <c r="D148" s="11" t="s">
        <v>30</v>
      </c>
      <c r="E148" s="11" t="s">
        <v>30</v>
      </c>
      <c r="F148" s="11" t="s">
        <v>30</v>
      </c>
      <c r="G148" s="11" t="s">
        <v>30</v>
      </c>
      <c r="H148" s="11" t="s">
        <v>30</v>
      </c>
      <c r="I148" s="11">
        <f>I149</f>
        <v>0</v>
      </c>
      <c r="J148" s="11" t="s">
        <v>30</v>
      </c>
      <c r="K148" s="54">
        <f t="shared" si="2"/>
        <v>0</v>
      </c>
      <c r="L148" s="11" t="s">
        <v>30</v>
      </c>
      <c r="M148" s="11" t="s">
        <v>30</v>
      </c>
      <c r="N148" s="11" t="s">
        <v>30</v>
      </c>
      <c r="O148" s="4"/>
    </row>
    <row r="149" spans="1:15" x14ac:dyDescent="0.25">
      <c r="A149" s="32" t="s">
        <v>503</v>
      </c>
      <c r="B149" s="17" t="s">
        <v>504</v>
      </c>
      <c r="C149" s="11">
        <v>60000</v>
      </c>
      <c r="D149" s="11" t="s">
        <v>30</v>
      </c>
      <c r="E149" s="11" t="s">
        <v>30</v>
      </c>
      <c r="F149" s="11" t="s">
        <v>30</v>
      </c>
      <c r="G149" s="11" t="s">
        <v>30</v>
      </c>
      <c r="H149" s="11" t="s">
        <v>30</v>
      </c>
      <c r="I149" s="11">
        <f>I150</f>
        <v>0</v>
      </c>
      <c r="J149" s="11" t="s">
        <v>30</v>
      </c>
      <c r="K149" s="54">
        <f t="shared" si="2"/>
        <v>0</v>
      </c>
      <c r="L149" s="11" t="s">
        <v>30</v>
      </c>
      <c r="M149" s="11" t="s">
        <v>30</v>
      </c>
      <c r="N149" s="11" t="s">
        <v>30</v>
      </c>
      <c r="O149" s="4"/>
    </row>
    <row r="150" spans="1:15" ht="23.25" x14ac:dyDescent="0.25">
      <c r="A150" s="32" t="s">
        <v>340</v>
      </c>
      <c r="B150" s="17" t="s">
        <v>505</v>
      </c>
      <c r="C150" s="11">
        <v>60000</v>
      </c>
      <c r="D150" s="11" t="s">
        <v>30</v>
      </c>
      <c r="E150" s="11" t="s">
        <v>30</v>
      </c>
      <c r="F150" s="11" t="s">
        <v>30</v>
      </c>
      <c r="G150" s="11" t="s">
        <v>30</v>
      </c>
      <c r="H150" s="11" t="s">
        <v>30</v>
      </c>
      <c r="I150" s="11">
        <f>I151</f>
        <v>0</v>
      </c>
      <c r="J150" s="11" t="s">
        <v>30</v>
      </c>
      <c r="K150" s="54">
        <f t="shared" si="2"/>
        <v>0</v>
      </c>
      <c r="L150" s="11" t="s">
        <v>30</v>
      </c>
      <c r="M150" s="11" t="s">
        <v>30</v>
      </c>
      <c r="N150" s="11" t="s">
        <v>30</v>
      </c>
      <c r="O150" s="4"/>
    </row>
    <row r="151" spans="1:15" ht="23.25" x14ac:dyDescent="0.25">
      <c r="A151" s="32" t="s">
        <v>342</v>
      </c>
      <c r="B151" s="17" t="s">
        <v>506</v>
      </c>
      <c r="C151" s="11">
        <v>60000</v>
      </c>
      <c r="D151" s="11" t="s">
        <v>30</v>
      </c>
      <c r="E151" s="11" t="s">
        <v>30</v>
      </c>
      <c r="F151" s="11" t="s">
        <v>30</v>
      </c>
      <c r="G151" s="11" t="s">
        <v>30</v>
      </c>
      <c r="H151" s="11" t="s">
        <v>30</v>
      </c>
      <c r="I151" s="11">
        <f>I152</f>
        <v>0</v>
      </c>
      <c r="J151" s="11" t="s">
        <v>30</v>
      </c>
      <c r="K151" s="54">
        <f t="shared" si="2"/>
        <v>0</v>
      </c>
      <c r="L151" s="11" t="s">
        <v>30</v>
      </c>
      <c r="M151" s="11" t="s">
        <v>30</v>
      </c>
      <c r="N151" s="11" t="s">
        <v>30</v>
      </c>
      <c r="O151" s="4"/>
    </row>
    <row r="152" spans="1:15" x14ac:dyDescent="0.25">
      <c r="A152" s="32" t="s">
        <v>344</v>
      </c>
      <c r="B152" s="17" t="s">
        <v>507</v>
      </c>
      <c r="C152" s="11">
        <v>60000</v>
      </c>
      <c r="D152" s="11" t="s">
        <v>30</v>
      </c>
      <c r="E152" s="11" t="s">
        <v>30</v>
      </c>
      <c r="F152" s="11" t="s">
        <v>30</v>
      </c>
      <c r="G152" s="11" t="s">
        <v>30</v>
      </c>
      <c r="H152" s="11" t="s">
        <v>30</v>
      </c>
      <c r="I152" s="11">
        <v>0</v>
      </c>
      <c r="J152" s="11" t="s">
        <v>30</v>
      </c>
      <c r="K152" s="54">
        <f t="shared" si="2"/>
        <v>0</v>
      </c>
      <c r="L152" s="11" t="s">
        <v>30</v>
      </c>
      <c r="M152" s="11" t="s">
        <v>30</v>
      </c>
      <c r="N152" s="11" t="s">
        <v>30</v>
      </c>
      <c r="O152" s="4"/>
    </row>
    <row r="153" spans="1:15" x14ac:dyDescent="0.25">
      <c r="A153" s="32" t="s">
        <v>508</v>
      </c>
      <c r="B153" s="17" t="s">
        <v>509</v>
      </c>
      <c r="C153" s="11">
        <v>183311652.31</v>
      </c>
      <c r="D153" s="11">
        <v>106269797.09999999</v>
      </c>
      <c r="E153" s="11" t="s">
        <v>30</v>
      </c>
      <c r="F153" s="11" t="s">
        <v>30</v>
      </c>
      <c r="G153" s="11" t="s">
        <v>30</v>
      </c>
      <c r="H153" s="11" t="s">
        <v>30</v>
      </c>
      <c r="I153" s="11">
        <f>I154+I168+I183+I188+I198+I206</f>
        <v>181084801.76188001</v>
      </c>
      <c r="J153" s="11" t="s">
        <v>30</v>
      </c>
      <c r="K153" s="54">
        <f t="shared" si="2"/>
        <v>0.9878521058532922</v>
      </c>
      <c r="L153" s="11" t="s">
        <v>30</v>
      </c>
      <c r="M153" s="11" t="s">
        <v>30</v>
      </c>
      <c r="N153" s="11" t="s">
        <v>30</v>
      </c>
      <c r="O153" s="4"/>
    </row>
    <row r="154" spans="1:15" x14ac:dyDescent="0.25">
      <c r="A154" s="32" t="s">
        <v>510</v>
      </c>
      <c r="B154" s="17" t="s">
        <v>511</v>
      </c>
      <c r="C154" s="11">
        <v>56575142.770000003</v>
      </c>
      <c r="D154" s="11">
        <v>32819973.68</v>
      </c>
      <c r="E154" s="11" t="s">
        <v>30</v>
      </c>
      <c r="F154" s="11" t="s">
        <v>30</v>
      </c>
      <c r="G154" s="11" t="s">
        <v>30</v>
      </c>
      <c r="H154" s="11" t="s">
        <v>30</v>
      </c>
      <c r="I154" s="11">
        <f>I155+I159+I162</f>
        <v>56059442.009520002</v>
      </c>
      <c r="J154" s="11" t="s">
        <v>30</v>
      </c>
      <c r="K154" s="54">
        <f t="shared" si="2"/>
        <v>0.99088467593309437</v>
      </c>
      <c r="L154" s="11" t="s">
        <v>30</v>
      </c>
      <c r="M154" s="11" t="s">
        <v>30</v>
      </c>
      <c r="N154" s="11" t="s">
        <v>30</v>
      </c>
      <c r="O154" s="4"/>
    </row>
    <row r="155" spans="1:15" ht="45.75" x14ac:dyDescent="0.25">
      <c r="A155" s="32" t="s">
        <v>315</v>
      </c>
      <c r="B155" s="17" t="s">
        <v>512</v>
      </c>
      <c r="C155" s="11">
        <v>40533655.719999999</v>
      </c>
      <c r="D155" s="11">
        <v>25891409.260000002</v>
      </c>
      <c r="E155" s="11" t="s">
        <v>30</v>
      </c>
      <c r="F155" s="11" t="s">
        <v>30</v>
      </c>
      <c r="G155" s="11" t="s">
        <v>30</v>
      </c>
      <c r="H155" s="11" t="s">
        <v>30</v>
      </c>
      <c r="I155" s="11">
        <f>I156</f>
        <v>40533650.15952</v>
      </c>
      <c r="J155" s="11" t="s">
        <v>30</v>
      </c>
      <c r="K155" s="54">
        <f t="shared" si="2"/>
        <v>0.99999986281819642</v>
      </c>
      <c r="L155" s="11" t="s">
        <v>30</v>
      </c>
      <c r="M155" s="11" t="s">
        <v>30</v>
      </c>
      <c r="N155" s="11" t="s">
        <v>30</v>
      </c>
      <c r="O155" s="4"/>
    </row>
    <row r="156" spans="1:15" x14ac:dyDescent="0.25">
      <c r="A156" s="32" t="s">
        <v>381</v>
      </c>
      <c r="B156" s="17" t="s">
        <v>513</v>
      </c>
      <c r="C156" s="11">
        <v>40533655.719999999</v>
      </c>
      <c r="D156" s="11">
        <v>25891409.260000002</v>
      </c>
      <c r="E156" s="11" t="s">
        <v>30</v>
      </c>
      <c r="F156" s="11" t="s">
        <v>30</v>
      </c>
      <c r="G156" s="11" t="s">
        <v>30</v>
      </c>
      <c r="H156" s="11" t="s">
        <v>30</v>
      </c>
      <c r="I156" s="11">
        <f>I157+I158</f>
        <v>40533650.15952</v>
      </c>
      <c r="J156" s="11" t="s">
        <v>30</v>
      </c>
      <c r="K156" s="54">
        <f t="shared" si="2"/>
        <v>0.99999986281819642</v>
      </c>
      <c r="L156" s="11" t="s">
        <v>30</v>
      </c>
      <c r="M156" s="11" t="s">
        <v>30</v>
      </c>
      <c r="N156" s="11" t="s">
        <v>30</v>
      </c>
      <c r="O156" s="4"/>
    </row>
    <row r="157" spans="1:15" x14ac:dyDescent="0.25">
      <c r="A157" s="32" t="s">
        <v>383</v>
      </c>
      <c r="B157" s="17" t="s">
        <v>514</v>
      </c>
      <c r="C157" s="11">
        <v>31131835.760000002</v>
      </c>
      <c r="D157" s="11">
        <v>20235094.510000002</v>
      </c>
      <c r="E157" s="11" t="s">
        <v>30</v>
      </c>
      <c r="F157" s="11" t="s">
        <v>30</v>
      </c>
      <c r="G157" s="11" t="s">
        <v>30</v>
      </c>
      <c r="H157" s="11" t="s">
        <v>30</v>
      </c>
      <c r="I157" s="11">
        <v>31131835.760000002</v>
      </c>
      <c r="J157" s="11" t="s">
        <v>30</v>
      </c>
      <c r="K157" s="54">
        <f t="shared" si="2"/>
        <v>1</v>
      </c>
      <c r="L157" s="11" t="s">
        <v>30</v>
      </c>
      <c r="M157" s="11" t="s">
        <v>30</v>
      </c>
      <c r="N157" s="11" t="s">
        <v>30</v>
      </c>
      <c r="O157" s="4"/>
    </row>
    <row r="158" spans="1:15" ht="34.5" x14ac:dyDescent="0.25">
      <c r="A158" s="32" t="s">
        <v>387</v>
      </c>
      <c r="B158" s="17" t="s">
        <v>515</v>
      </c>
      <c r="C158" s="11">
        <v>9401819.9600000009</v>
      </c>
      <c r="D158" s="11">
        <v>5656314.75</v>
      </c>
      <c r="E158" s="11" t="s">
        <v>30</v>
      </c>
      <c r="F158" s="11" t="s">
        <v>30</v>
      </c>
      <c r="G158" s="11" t="s">
        <v>30</v>
      </c>
      <c r="H158" s="11" t="s">
        <v>30</v>
      </c>
      <c r="I158" s="11">
        <f>I157*30.2/100</f>
        <v>9401814.3995200004</v>
      </c>
      <c r="J158" s="11" t="s">
        <v>30</v>
      </c>
      <c r="K158" s="54">
        <f t="shared" si="2"/>
        <v>0.99999940857408198</v>
      </c>
      <c r="L158" s="11" t="s">
        <v>30</v>
      </c>
      <c r="M158" s="11" t="s">
        <v>30</v>
      </c>
      <c r="N158" s="11" t="s">
        <v>30</v>
      </c>
      <c r="O158" s="4"/>
    </row>
    <row r="159" spans="1:15" ht="23.25" x14ac:dyDescent="0.25">
      <c r="A159" s="32" t="s">
        <v>340</v>
      </c>
      <c r="B159" s="17" t="s">
        <v>516</v>
      </c>
      <c r="C159" s="11">
        <v>15067053.779999999</v>
      </c>
      <c r="D159" s="11">
        <v>6316811.1500000004</v>
      </c>
      <c r="E159" s="11" t="s">
        <v>30</v>
      </c>
      <c r="F159" s="11" t="s">
        <v>30</v>
      </c>
      <c r="G159" s="11" t="s">
        <v>30</v>
      </c>
      <c r="H159" s="11" t="s">
        <v>30</v>
      </c>
      <c r="I159" s="11">
        <f>I160</f>
        <v>14651358.58</v>
      </c>
      <c r="J159" s="11" t="s">
        <v>30</v>
      </c>
      <c r="K159" s="54">
        <f t="shared" si="2"/>
        <v>0.97241031949114076</v>
      </c>
      <c r="L159" s="11" t="s">
        <v>30</v>
      </c>
      <c r="M159" s="11" t="s">
        <v>30</v>
      </c>
      <c r="N159" s="11" t="s">
        <v>30</v>
      </c>
      <c r="O159" s="4"/>
    </row>
    <row r="160" spans="1:15" ht="23.25" x14ac:dyDescent="0.25">
      <c r="A160" s="32" t="s">
        <v>342</v>
      </c>
      <c r="B160" s="17" t="s">
        <v>517</v>
      </c>
      <c r="C160" s="11">
        <v>15067053.779999999</v>
      </c>
      <c r="D160" s="11">
        <v>6316811.1500000004</v>
      </c>
      <c r="E160" s="11" t="s">
        <v>30</v>
      </c>
      <c r="F160" s="11" t="s">
        <v>30</v>
      </c>
      <c r="G160" s="11" t="s">
        <v>30</v>
      </c>
      <c r="H160" s="11" t="s">
        <v>30</v>
      </c>
      <c r="I160" s="11">
        <f>I161</f>
        <v>14651358.58</v>
      </c>
      <c r="J160" s="11" t="s">
        <v>30</v>
      </c>
      <c r="K160" s="54">
        <f t="shared" si="2"/>
        <v>0.97241031949114076</v>
      </c>
      <c r="L160" s="11" t="s">
        <v>30</v>
      </c>
      <c r="M160" s="11" t="s">
        <v>30</v>
      </c>
      <c r="N160" s="11" t="s">
        <v>30</v>
      </c>
      <c r="O160" s="4"/>
    </row>
    <row r="161" spans="1:15" x14ac:dyDescent="0.25">
      <c r="A161" s="32" t="s">
        <v>344</v>
      </c>
      <c r="B161" s="17" t="s">
        <v>518</v>
      </c>
      <c r="C161" s="11">
        <v>15067053.779999999</v>
      </c>
      <c r="D161" s="11">
        <v>6316811.1500000004</v>
      </c>
      <c r="E161" s="11" t="s">
        <v>30</v>
      </c>
      <c r="F161" s="11" t="s">
        <v>30</v>
      </c>
      <c r="G161" s="11" t="s">
        <v>30</v>
      </c>
      <c r="H161" s="11" t="s">
        <v>30</v>
      </c>
      <c r="I161" s="58">
        <v>14651358.58</v>
      </c>
      <c r="J161" s="11" t="s">
        <v>30</v>
      </c>
      <c r="K161" s="54">
        <f t="shared" si="2"/>
        <v>0.97241031949114076</v>
      </c>
      <c r="L161" s="11" t="s">
        <v>30</v>
      </c>
      <c r="M161" s="11" t="s">
        <v>30</v>
      </c>
      <c r="N161" s="11" t="s">
        <v>30</v>
      </c>
      <c r="O161" s="4"/>
    </row>
    <row r="162" spans="1:15" x14ac:dyDescent="0.25">
      <c r="A162" s="32" t="s">
        <v>346</v>
      </c>
      <c r="B162" s="17" t="s">
        <v>519</v>
      </c>
      <c r="C162" s="11">
        <v>974433.27</v>
      </c>
      <c r="D162" s="11">
        <v>611753.27</v>
      </c>
      <c r="E162" s="11" t="s">
        <v>30</v>
      </c>
      <c r="F162" s="11" t="s">
        <v>30</v>
      </c>
      <c r="G162" s="11" t="s">
        <v>30</v>
      </c>
      <c r="H162" s="11" t="s">
        <v>30</v>
      </c>
      <c r="I162" s="11">
        <f>I163+I165</f>
        <v>874433.27</v>
      </c>
      <c r="J162" s="11" t="s">
        <v>30</v>
      </c>
      <c r="K162" s="54">
        <f t="shared" si="2"/>
        <v>0.89737624619487799</v>
      </c>
      <c r="L162" s="11" t="s">
        <v>30</v>
      </c>
      <c r="M162" s="11" t="s">
        <v>30</v>
      </c>
      <c r="N162" s="11" t="s">
        <v>30</v>
      </c>
      <c r="O162" s="4"/>
    </row>
    <row r="163" spans="1:15" x14ac:dyDescent="0.25">
      <c r="A163" s="32" t="s">
        <v>348</v>
      </c>
      <c r="B163" s="17" t="s">
        <v>520</v>
      </c>
      <c r="C163" s="11">
        <v>425601.22</v>
      </c>
      <c r="D163" s="11">
        <v>392449.47</v>
      </c>
      <c r="E163" s="11" t="s">
        <v>30</v>
      </c>
      <c r="F163" s="11" t="s">
        <v>30</v>
      </c>
      <c r="G163" s="11" t="s">
        <v>30</v>
      </c>
      <c r="H163" s="11" t="s">
        <v>30</v>
      </c>
      <c r="I163" s="11">
        <f>I164</f>
        <v>425601.22</v>
      </c>
      <c r="J163" s="11" t="s">
        <v>30</v>
      </c>
      <c r="K163" s="54">
        <f t="shared" si="2"/>
        <v>1</v>
      </c>
      <c r="L163" s="11" t="s">
        <v>30</v>
      </c>
      <c r="M163" s="11" t="s">
        <v>30</v>
      </c>
      <c r="N163" s="11" t="s">
        <v>30</v>
      </c>
      <c r="O163" s="4"/>
    </row>
    <row r="164" spans="1:15" ht="23.25" x14ac:dyDescent="0.25">
      <c r="A164" s="32" t="s">
        <v>350</v>
      </c>
      <c r="B164" s="17" t="s">
        <v>521</v>
      </c>
      <c r="C164" s="11">
        <v>425601.22</v>
      </c>
      <c r="D164" s="11">
        <v>392449.47</v>
      </c>
      <c r="E164" s="11" t="s">
        <v>30</v>
      </c>
      <c r="F164" s="11" t="s">
        <v>30</v>
      </c>
      <c r="G164" s="11" t="s">
        <v>30</v>
      </c>
      <c r="H164" s="11" t="s">
        <v>30</v>
      </c>
      <c r="I164" s="11">
        <v>425601.22</v>
      </c>
      <c r="J164" s="11" t="s">
        <v>30</v>
      </c>
      <c r="K164" s="54">
        <f t="shared" si="2"/>
        <v>1</v>
      </c>
      <c r="L164" s="11" t="s">
        <v>30</v>
      </c>
      <c r="M164" s="11" t="s">
        <v>30</v>
      </c>
      <c r="N164" s="11" t="s">
        <v>30</v>
      </c>
      <c r="O164" s="4"/>
    </row>
    <row r="165" spans="1:15" x14ac:dyDescent="0.25">
      <c r="A165" s="32" t="s">
        <v>352</v>
      </c>
      <c r="B165" s="17" t="s">
        <v>522</v>
      </c>
      <c r="C165" s="11">
        <v>548832.05000000005</v>
      </c>
      <c r="D165" s="11">
        <v>219303.8</v>
      </c>
      <c r="E165" s="11" t="s">
        <v>30</v>
      </c>
      <c r="F165" s="11" t="s">
        <v>30</v>
      </c>
      <c r="G165" s="11" t="s">
        <v>30</v>
      </c>
      <c r="H165" s="11" t="s">
        <v>30</v>
      </c>
      <c r="I165" s="11">
        <f>I166+I167</f>
        <v>448832.05</v>
      </c>
      <c r="J165" s="11" t="s">
        <v>30</v>
      </c>
      <c r="K165" s="54">
        <f t="shared" si="2"/>
        <v>0.81779489736432109</v>
      </c>
      <c r="L165" s="11" t="s">
        <v>30</v>
      </c>
      <c r="M165" s="11" t="s">
        <v>30</v>
      </c>
      <c r="N165" s="11" t="s">
        <v>30</v>
      </c>
      <c r="O165" s="4"/>
    </row>
    <row r="166" spans="1:15" x14ac:dyDescent="0.25">
      <c r="A166" s="32" t="s">
        <v>354</v>
      </c>
      <c r="B166" s="17" t="s">
        <v>523</v>
      </c>
      <c r="C166" s="11">
        <v>501759.25</v>
      </c>
      <c r="D166" s="11">
        <v>172231</v>
      </c>
      <c r="E166" s="11" t="s">
        <v>30</v>
      </c>
      <c r="F166" s="11" t="s">
        <v>30</v>
      </c>
      <c r="G166" s="11" t="s">
        <v>30</v>
      </c>
      <c r="H166" s="11" t="s">
        <v>30</v>
      </c>
      <c r="I166" s="11">
        <v>401759.25</v>
      </c>
      <c r="J166" s="11" t="s">
        <v>30</v>
      </c>
      <c r="K166" s="54">
        <f t="shared" si="2"/>
        <v>0.80070123271270033</v>
      </c>
      <c r="L166" s="11" t="s">
        <v>30</v>
      </c>
      <c r="M166" s="11" t="s">
        <v>30</v>
      </c>
      <c r="N166" s="11" t="s">
        <v>30</v>
      </c>
      <c r="O166" s="4"/>
    </row>
    <row r="167" spans="1:15" x14ac:dyDescent="0.25">
      <c r="A167" s="32" t="s">
        <v>356</v>
      </c>
      <c r="B167" s="17" t="s">
        <v>524</v>
      </c>
      <c r="C167" s="11">
        <v>47072.800000000003</v>
      </c>
      <c r="D167" s="11">
        <v>47072.800000000003</v>
      </c>
      <c r="E167" s="11" t="s">
        <v>30</v>
      </c>
      <c r="F167" s="11" t="s">
        <v>30</v>
      </c>
      <c r="G167" s="11" t="s">
        <v>30</v>
      </c>
      <c r="H167" s="11" t="s">
        <v>30</v>
      </c>
      <c r="I167" s="11">
        <v>47072.800000000003</v>
      </c>
      <c r="J167" s="11" t="s">
        <v>30</v>
      </c>
      <c r="K167" s="54">
        <f t="shared" si="2"/>
        <v>1</v>
      </c>
      <c r="L167" s="11" t="s">
        <v>30</v>
      </c>
      <c r="M167" s="11" t="s">
        <v>30</v>
      </c>
      <c r="N167" s="11" t="s">
        <v>30</v>
      </c>
      <c r="O167" s="4"/>
    </row>
    <row r="168" spans="1:15" x14ac:dyDescent="0.25">
      <c r="A168" s="32" t="s">
        <v>525</v>
      </c>
      <c r="B168" s="17" t="s">
        <v>526</v>
      </c>
      <c r="C168" s="11">
        <v>77592982.969999999</v>
      </c>
      <c r="D168" s="11">
        <v>45986329.950000003</v>
      </c>
      <c r="E168" s="11" t="s">
        <v>30</v>
      </c>
      <c r="F168" s="11" t="s">
        <v>30</v>
      </c>
      <c r="G168" s="11" t="s">
        <v>30</v>
      </c>
      <c r="H168" s="11" t="s">
        <v>30</v>
      </c>
      <c r="I168" s="11">
        <f>I169+I173+I176</f>
        <v>77386869.044040009</v>
      </c>
      <c r="J168" s="11" t="s">
        <v>30</v>
      </c>
      <c r="K168" s="54">
        <f t="shared" si="2"/>
        <v>0.99734365250476731</v>
      </c>
      <c r="L168" s="11" t="s">
        <v>30</v>
      </c>
      <c r="M168" s="11" t="s">
        <v>30</v>
      </c>
      <c r="N168" s="11" t="s">
        <v>30</v>
      </c>
      <c r="O168" s="4"/>
    </row>
    <row r="169" spans="1:15" ht="45.75" x14ac:dyDescent="0.25">
      <c r="A169" s="32" t="s">
        <v>315</v>
      </c>
      <c r="B169" s="17" t="s">
        <v>527</v>
      </c>
      <c r="C169" s="11">
        <v>48841387.240000002</v>
      </c>
      <c r="D169" s="11">
        <v>30759994.379999999</v>
      </c>
      <c r="E169" s="11" t="s">
        <v>30</v>
      </c>
      <c r="F169" s="11" t="s">
        <v>30</v>
      </c>
      <c r="G169" s="11" t="s">
        <v>30</v>
      </c>
      <c r="H169" s="11" t="s">
        <v>30</v>
      </c>
      <c r="I169" s="11">
        <f>I170</f>
        <v>48835473.314040005</v>
      </c>
      <c r="J169" s="11" t="s">
        <v>30</v>
      </c>
      <c r="K169" s="54">
        <f t="shared" si="2"/>
        <v>0.99987891568413201</v>
      </c>
      <c r="L169" s="11" t="s">
        <v>30</v>
      </c>
      <c r="M169" s="11" t="s">
        <v>30</v>
      </c>
      <c r="N169" s="11" t="s">
        <v>30</v>
      </c>
      <c r="O169" s="4"/>
    </row>
    <row r="170" spans="1:15" x14ac:dyDescent="0.25">
      <c r="A170" s="32" t="s">
        <v>381</v>
      </c>
      <c r="B170" s="17" t="s">
        <v>528</v>
      </c>
      <c r="C170" s="11">
        <v>48841387.240000002</v>
      </c>
      <c r="D170" s="11">
        <v>30759994.379999999</v>
      </c>
      <c r="E170" s="11" t="s">
        <v>30</v>
      </c>
      <c r="F170" s="11" t="s">
        <v>30</v>
      </c>
      <c r="G170" s="11" t="s">
        <v>30</v>
      </c>
      <c r="H170" s="11" t="s">
        <v>30</v>
      </c>
      <c r="I170" s="11">
        <f>I171+I172</f>
        <v>48835473.314040005</v>
      </c>
      <c r="J170" s="11" t="s">
        <v>30</v>
      </c>
      <c r="K170" s="54">
        <f t="shared" si="2"/>
        <v>0.99987891568413201</v>
      </c>
      <c r="L170" s="11" t="s">
        <v>30</v>
      </c>
      <c r="M170" s="11" t="s">
        <v>30</v>
      </c>
      <c r="N170" s="11" t="s">
        <v>30</v>
      </c>
      <c r="O170" s="4"/>
    </row>
    <row r="171" spans="1:15" x14ac:dyDescent="0.25">
      <c r="A171" s="32" t="s">
        <v>383</v>
      </c>
      <c r="B171" s="17" t="s">
        <v>529</v>
      </c>
      <c r="C171" s="11">
        <v>37508044.020000003</v>
      </c>
      <c r="D171" s="11">
        <v>23863138.350000001</v>
      </c>
      <c r="E171" s="11" t="s">
        <v>30</v>
      </c>
      <c r="F171" s="11" t="s">
        <v>30</v>
      </c>
      <c r="G171" s="11" t="s">
        <v>30</v>
      </c>
      <c r="H171" s="11" t="s">
        <v>30</v>
      </c>
      <c r="I171" s="11">
        <v>37508044.020000003</v>
      </c>
      <c r="J171" s="11" t="s">
        <v>30</v>
      </c>
      <c r="K171" s="54">
        <f t="shared" si="2"/>
        <v>1</v>
      </c>
      <c r="L171" s="11" t="s">
        <v>30</v>
      </c>
      <c r="M171" s="11" t="s">
        <v>30</v>
      </c>
      <c r="N171" s="11" t="s">
        <v>30</v>
      </c>
      <c r="O171" s="4"/>
    </row>
    <row r="172" spans="1:15" ht="34.5" x14ac:dyDescent="0.25">
      <c r="A172" s="32" t="s">
        <v>387</v>
      </c>
      <c r="B172" s="17" t="s">
        <v>530</v>
      </c>
      <c r="C172" s="11">
        <v>11333343.220000001</v>
      </c>
      <c r="D172" s="11">
        <v>6896856.0300000003</v>
      </c>
      <c r="E172" s="11" t="s">
        <v>30</v>
      </c>
      <c r="F172" s="11" t="s">
        <v>30</v>
      </c>
      <c r="G172" s="11" t="s">
        <v>30</v>
      </c>
      <c r="H172" s="11" t="s">
        <v>30</v>
      </c>
      <c r="I172" s="11">
        <f>I171*30.2/100</f>
        <v>11327429.29404</v>
      </c>
      <c r="J172" s="11" t="s">
        <v>30</v>
      </c>
      <c r="K172" s="54">
        <f t="shared" si="2"/>
        <v>0.99947818345873751</v>
      </c>
      <c r="L172" s="11" t="s">
        <v>30</v>
      </c>
      <c r="M172" s="11" t="s">
        <v>30</v>
      </c>
      <c r="N172" s="11" t="s">
        <v>30</v>
      </c>
      <c r="O172" s="4"/>
    </row>
    <row r="173" spans="1:15" ht="23.25" x14ac:dyDescent="0.25">
      <c r="A173" s="32" t="s">
        <v>340</v>
      </c>
      <c r="B173" s="17" t="s">
        <v>531</v>
      </c>
      <c r="C173" s="11">
        <v>25478095.780000001</v>
      </c>
      <c r="D173" s="11">
        <v>12616709.859999999</v>
      </c>
      <c r="E173" s="11" t="s">
        <v>30</v>
      </c>
      <c r="F173" s="11" t="s">
        <v>30</v>
      </c>
      <c r="G173" s="11" t="s">
        <v>30</v>
      </c>
      <c r="H173" s="11" t="s">
        <v>30</v>
      </c>
      <c r="I173" s="11">
        <f>I174</f>
        <v>25478095.780000001</v>
      </c>
      <c r="J173" s="11" t="s">
        <v>30</v>
      </c>
      <c r="K173" s="54">
        <f t="shared" si="2"/>
        <v>1</v>
      </c>
      <c r="L173" s="11" t="s">
        <v>30</v>
      </c>
      <c r="M173" s="11" t="s">
        <v>30</v>
      </c>
      <c r="N173" s="11" t="s">
        <v>30</v>
      </c>
      <c r="O173" s="4"/>
    </row>
    <row r="174" spans="1:15" ht="23.25" x14ac:dyDescent="0.25">
      <c r="A174" s="32" t="s">
        <v>342</v>
      </c>
      <c r="B174" s="17" t="s">
        <v>532</v>
      </c>
      <c r="C174" s="11">
        <v>25478095.780000001</v>
      </c>
      <c r="D174" s="11">
        <v>12616709.859999999</v>
      </c>
      <c r="E174" s="11" t="s">
        <v>30</v>
      </c>
      <c r="F174" s="11" t="s">
        <v>30</v>
      </c>
      <c r="G174" s="11" t="s">
        <v>30</v>
      </c>
      <c r="H174" s="11" t="s">
        <v>30</v>
      </c>
      <c r="I174" s="11">
        <f>I175</f>
        <v>25478095.780000001</v>
      </c>
      <c r="J174" s="11" t="s">
        <v>30</v>
      </c>
      <c r="K174" s="54">
        <f t="shared" si="2"/>
        <v>1</v>
      </c>
      <c r="L174" s="11" t="s">
        <v>30</v>
      </c>
      <c r="M174" s="11" t="s">
        <v>30</v>
      </c>
      <c r="N174" s="11" t="s">
        <v>30</v>
      </c>
      <c r="O174" s="4"/>
    </row>
    <row r="175" spans="1:15" x14ac:dyDescent="0.25">
      <c r="A175" s="32" t="s">
        <v>344</v>
      </c>
      <c r="B175" s="17" t="s">
        <v>533</v>
      </c>
      <c r="C175" s="11">
        <v>25478095.780000001</v>
      </c>
      <c r="D175" s="11">
        <v>12616709.859999999</v>
      </c>
      <c r="E175" s="11" t="s">
        <v>30</v>
      </c>
      <c r="F175" s="11" t="s">
        <v>30</v>
      </c>
      <c r="G175" s="11" t="s">
        <v>30</v>
      </c>
      <c r="H175" s="11" t="s">
        <v>30</v>
      </c>
      <c r="I175" s="11">
        <v>25478095.780000001</v>
      </c>
      <c r="J175" s="11" t="s">
        <v>30</v>
      </c>
      <c r="K175" s="54">
        <f t="shared" si="2"/>
        <v>1</v>
      </c>
      <c r="L175" s="11" t="s">
        <v>30</v>
      </c>
      <c r="M175" s="11" t="s">
        <v>30</v>
      </c>
      <c r="N175" s="11" t="s">
        <v>30</v>
      </c>
      <c r="O175" s="4"/>
    </row>
    <row r="176" spans="1:15" x14ac:dyDescent="0.25">
      <c r="A176" s="32" t="s">
        <v>346</v>
      </c>
      <c r="B176" s="17" t="s">
        <v>534</v>
      </c>
      <c r="C176" s="11">
        <v>3273499.95</v>
      </c>
      <c r="D176" s="11">
        <v>2609625.71</v>
      </c>
      <c r="E176" s="11" t="s">
        <v>30</v>
      </c>
      <c r="F176" s="11" t="s">
        <v>30</v>
      </c>
      <c r="G176" s="11" t="s">
        <v>30</v>
      </c>
      <c r="H176" s="11" t="s">
        <v>30</v>
      </c>
      <c r="I176" s="11">
        <f>I177+I179</f>
        <v>3073299.95</v>
      </c>
      <c r="J176" s="11" t="s">
        <v>30</v>
      </c>
      <c r="K176" s="54">
        <f t="shared" si="2"/>
        <v>0.93884221687554936</v>
      </c>
      <c r="L176" s="11" t="s">
        <v>30</v>
      </c>
      <c r="M176" s="11" t="s">
        <v>30</v>
      </c>
      <c r="N176" s="11" t="s">
        <v>30</v>
      </c>
      <c r="O176" s="4"/>
    </row>
    <row r="177" spans="1:15" x14ac:dyDescent="0.25">
      <c r="A177" s="32" t="s">
        <v>348</v>
      </c>
      <c r="B177" s="17" t="s">
        <v>535</v>
      </c>
      <c r="C177" s="11">
        <v>2407203.9700000002</v>
      </c>
      <c r="D177" s="11">
        <v>2403531.4700000002</v>
      </c>
      <c r="E177" s="11" t="s">
        <v>30</v>
      </c>
      <c r="F177" s="11" t="s">
        <v>30</v>
      </c>
      <c r="G177" s="11" t="s">
        <v>30</v>
      </c>
      <c r="H177" s="11" t="s">
        <v>30</v>
      </c>
      <c r="I177" s="11">
        <f>I178</f>
        <v>2407203.9700000002</v>
      </c>
      <c r="J177" s="11" t="s">
        <v>30</v>
      </c>
      <c r="K177" s="54">
        <f t="shared" si="2"/>
        <v>1</v>
      </c>
      <c r="L177" s="11" t="s">
        <v>30</v>
      </c>
      <c r="M177" s="11" t="s">
        <v>30</v>
      </c>
      <c r="N177" s="11" t="s">
        <v>30</v>
      </c>
      <c r="O177" s="4"/>
    </row>
    <row r="178" spans="1:15" ht="23.25" x14ac:dyDescent="0.25">
      <c r="A178" s="32" t="s">
        <v>350</v>
      </c>
      <c r="B178" s="17" t="s">
        <v>536</v>
      </c>
      <c r="C178" s="11">
        <v>2407203.9700000002</v>
      </c>
      <c r="D178" s="11">
        <v>2403531.4700000002</v>
      </c>
      <c r="E178" s="11" t="s">
        <v>30</v>
      </c>
      <c r="F178" s="11" t="s">
        <v>30</v>
      </c>
      <c r="G178" s="11" t="s">
        <v>30</v>
      </c>
      <c r="H178" s="11" t="s">
        <v>30</v>
      </c>
      <c r="I178" s="11">
        <v>2407203.9700000002</v>
      </c>
      <c r="J178" s="11" t="s">
        <v>30</v>
      </c>
      <c r="K178" s="54">
        <f t="shared" si="2"/>
        <v>1</v>
      </c>
      <c r="L178" s="11" t="s">
        <v>30</v>
      </c>
      <c r="M178" s="11" t="s">
        <v>30</v>
      </c>
      <c r="N178" s="11" t="s">
        <v>30</v>
      </c>
      <c r="O178" s="4"/>
    </row>
    <row r="179" spans="1:15" x14ac:dyDescent="0.25">
      <c r="A179" s="32" t="s">
        <v>352</v>
      </c>
      <c r="B179" s="17" t="s">
        <v>537</v>
      </c>
      <c r="C179" s="11">
        <v>866295.98</v>
      </c>
      <c r="D179" s="11">
        <v>206094.24</v>
      </c>
      <c r="E179" s="11" t="s">
        <v>30</v>
      </c>
      <c r="F179" s="11" t="s">
        <v>30</v>
      </c>
      <c r="G179" s="11" t="s">
        <v>30</v>
      </c>
      <c r="H179" s="11" t="s">
        <v>30</v>
      </c>
      <c r="I179" s="11">
        <f>I180+I181+I182</f>
        <v>666095.98</v>
      </c>
      <c r="J179" s="11" t="s">
        <v>30</v>
      </c>
      <c r="K179" s="54">
        <f t="shared" si="2"/>
        <v>0.7689011554688272</v>
      </c>
      <c r="L179" s="11" t="s">
        <v>30</v>
      </c>
      <c r="M179" s="11" t="s">
        <v>30</v>
      </c>
      <c r="N179" s="11" t="s">
        <v>30</v>
      </c>
      <c r="O179" s="4"/>
    </row>
    <row r="180" spans="1:15" x14ac:dyDescent="0.25">
      <c r="A180" s="32" t="s">
        <v>354</v>
      </c>
      <c r="B180" s="17" t="s">
        <v>538</v>
      </c>
      <c r="C180" s="11">
        <v>777779.75</v>
      </c>
      <c r="D180" s="11">
        <v>140734.75</v>
      </c>
      <c r="E180" s="11" t="s">
        <v>30</v>
      </c>
      <c r="F180" s="11" t="s">
        <v>30</v>
      </c>
      <c r="G180" s="11" t="s">
        <v>30</v>
      </c>
      <c r="H180" s="11" t="s">
        <v>30</v>
      </c>
      <c r="I180" s="11">
        <v>577779.75</v>
      </c>
      <c r="J180" s="11" t="s">
        <v>30</v>
      </c>
      <c r="K180" s="54">
        <f t="shared" si="2"/>
        <v>0.74285779489630577</v>
      </c>
      <c r="L180" s="11" t="s">
        <v>30</v>
      </c>
      <c r="M180" s="11" t="s">
        <v>30</v>
      </c>
      <c r="N180" s="11" t="s">
        <v>30</v>
      </c>
      <c r="O180" s="4"/>
    </row>
    <row r="181" spans="1:15" x14ac:dyDescent="0.25">
      <c r="A181" s="32" t="s">
        <v>398</v>
      </c>
      <c r="B181" s="17" t="s">
        <v>539</v>
      </c>
      <c r="C181" s="11">
        <v>5700</v>
      </c>
      <c r="D181" s="11">
        <v>5700</v>
      </c>
      <c r="E181" s="11" t="s">
        <v>30</v>
      </c>
      <c r="F181" s="11" t="s">
        <v>30</v>
      </c>
      <c r="G181" s="11" t="s">
        <v>30</v>
      </c>
      <c r="H181" s="11" t="s">
        <v>30</v>
      </c>
      <c r="I181" s="11">
        <v>5700</v>
      </c>
      <c r="J181" s="11" t="s">
        <v>30</v>
      </c>
      <c r="K181" s="54">
        <f t="shared" si="2"/>
        <v>1</v>
      </c>
      <c r="L181" s="11" t="s">
        <v>30</v>
      </c>
      <c r="M181" s="11" t="s">
        <v>30</v>
      </c>
      <c r="N181" s="11" t="s">
        <v>30</v>
      </c>
      <c r="O181" s="4"/>
    </row>
    <row r="182" spans="1:15" x14ac:dyDescent="0.25">
      <c r="A182" s="32" t="s">
        <v>356</v>
      </c>
      <c r="B182" s="17" t="s">
        <v>540</v>
      </c>
      <c r="C182" s="11">
        <v>82816.23</v>
      </c>
      <c r="D182" s="11">
        <v>59659.49</v>
      </c>
      <c r="E182" s="11" t="s">
        <v>30</v>
      </c>
      <c r="F182" s="11" t="s">
        <v>30</v>
      </c>
      <c r="G182" s="11" t="s">
        <v>30</v>
      </c>
      <c r="H182" s="11" t="s">
        <v>30</v>
      </c>
      <c r="I182" s="11">
        <v>82616.23</v>
      </c>
      <c r="J182" s="11" t="s">
        <v>30</v>
      </c>
      <c r="K182" s="54">
        <f t="shared" si="2"/>
        <v>0.99758501443497249</v>
      </c>
      <c r="L182" s="11" t="s">
        <v>30</v>
      </c>
      <c r="M182" s="11" t="s">
        <v>30</v>
      </c>
      <c r="N182" s="11" t="s">
        <v>30</v>
      </c>
      <c r="O182" s="4"/>
    </row>
    <row r="183" spans="1:15" x14ac:dyDescent="0.25">
      <c r="A183" s="32" t="s">
        <v>541</v>
      </c>
      <c r="B183" s="17" t="s">
        <v>542</v>
      </c>
      <c r="C183" s="11">
        <v>33147241.460000001</v>
      </c>
      <c r="D183" s="11">
        <v>17278667.510000002</v>
      </c>
      <c r="E183" s="11" t="s">
        <v>30</v>
      </c>
      <c r="F183" s="11" t="s">
        <v>30</v>
      </c>
      <c r="G183" s="11" t="s">
        <v>30</v>
      </c>
      <c r="H183" s="11" t="s">
        <v>30</v>
      </c>
      <c r="I183" s="11">
        <f>I184</f>
        <v>31728045.169999998</v>
      </c>
      <c r="J183" s="11" t="s">
        <v>30</v>
      </c>
      <c r="K183" s="54">
        <f t="shared" si="2"/>
        <v>0.95718508607382613</v>
      </c>
      <c r="L183" s="11" t="s">
        <v>30</v>
      </c>
      <c r="M183" s="11" t="s">
        <v>30</v>
      </c>
      <c r="N183" s="11" t="s">
        <v>30</v>
      </c>
      <c r="O183" s="4"/>
    </row>
    <row r="184" spans="1:15" ht="23.25" x14ac:dyDescent="0.25">
      <c r="A184" s="32" t="s">
        <v>543</v>
      </c>
      <c r="B184" s="17" t="s">
        <v>544</v>
      </c>
      <c r="C184" s="11">
        <v>33147241.460000001</v>
      </c>
      <c r="D184" s="11">
        <v>17278667.510000002</v>
      </c>
      <c r="E184" s="11" t="s">
        <v>30</v>
      </c>
      <c r="F184" s="11" t="s">
        <v>30</v>
      </c>
      <c r="G184" s="11" t="s">
        <v>30</v>
      </c>
      <c r="H184" s="11" t="s">
        <v>30</v>
      </c>
      <c r="I184" s="11">
        <f>I185</f>
        <v>31728045.169999998</v>
      </c>
      <c r="J184" s="11" t="s">
        <v>30</v>
      </c>
      <c r="K184" s="54">
        <f t="shared" si="2"/>
        <v>0.95718508607382613</v>
      </c>
      <c r="L184" s="11" t="s">
        <v>30</v>
      </c>
      <c r="M184" s="11" t="s">
        <v>30</v>
      </c>
      <c r="N184" s="11" t="s">
        <v>30</v>
      </c>
      <c r="O184" s="4"/>
    </row>
    <row r="185" spans="1:15" x14ac:dyDescent="0.25">
      <c r="A185" s="32" t="s">
        <v>545</v>
      </c>
      <c r="B185" s="17" t="s">
        <v>546</v>
      </c>
      <c r="C185" s="11">
        <v>33147241.460000001</v>
      </c>
      <c r="D185" s="11">
        <v>17278667.510000002</v>
      </c>
      <c r="E185" s="11" t="s">
        <v>30</v>
      </c>
      <c r="F185" s="11" t="s">
        <v>30</v>
      </c>
      <c r="G185" s="11" t="s">
        <v>30</v>
      </c>
      <c r="H185" s="11" t="s">
        <v>30</v>
      </c>
      <c r="I185" s="11">
        <f>I186+I187</f>
        <v>31728045.169999998</v>
      </c>
      <c r="J185" s="11" t="s">
        <v>30</v>
      </c>
      <c r="K185" s="54">
        <f t="shared" si="2"/>
        <v>0.95718508607382613</v>
      </c>
      <c r="L185" s="11" t="s">
        <v>30</v>
      </c>
      <c r="M185" s="11" t="s">
        <v>30</v>
      </c>
      <c r="N185" s="11" t="s">
        <v>30</v>
      </c>
      <c r="O185" s="4"/>
    </row>
    <row r="186" spans="1:15" ht="34.5" x14ac:dyDescent="0.25">
      <c r="A186" s="32" t="s">
        <v>547</v>
      </c>
      <c r="B186" s="17" t="s">
        <v>548</v>
      </c>
      <c r="C186" s="11">
        <v>21450145.739999998</v>
      </c>
      <c r="D186" s="11">
        <v>16056099.75</v>
      </c>
      <c r="E186" s="11" t="s">
        <v>30</v>
      </c>
      <c r="F186" s="11" t="s">
        <v>30</v>
      </c>
      <c r="G186" s="11" t="s">
        <v>30</v>
      </c>
      <c r="H186" s="11" t="s">
        <v>30</v>
      </c>
      <c r="I186" s="11">
        <v>21408132.989999998</v>
      </c>
      <c r="J186" s="11" t="s">
        <v>30</v>
      </c>
      <c r="K186" s="54">
        <f t="shared" si="2"/>
        <v>0.99804137694404305</v>
      </c>
      <c r="L186" s="11" t="s">
        <v>30</v>
      </c>
      <c r="M186" s="11" t="s">
        <v>30</v>
      </c>
      <c r="N186" s="11" t="s">
        <v>30</v>
      </c>
      <c r="O186" s="4"/>
    </row>
    <row r="187" spans="1:15" x14ac:dyDescent="0.25">
      <c r="A187" s="32" t="s">
        <v>549</v>
      </c>
      <c r="B187" s="17" t="s">
        <v>550</v>
      </c>
      <c r="C187" s="11">
        <v>11697095.720000001</v>
      </c>
      <c r="D187" s="11">
        <v>1222567.76</v>
      </c>
      <c r="E187" s="11" t="s">
        <v>30</v>
      </c>
      <c r="F187" s="11" t="s">
        <v>30</v>
      </c>
      <c r="G187" s="11" t="s">
        <v>30</v>
      </c>
      <c r="H187" s="11" t="s">
        <v>30</v>
      </c>
      <c r="I187" s="11">
        <v>10319912.18</v>
      </c>
      <c r="J187" s="11" t="s">
        <v>30</v>
      </c>
      <c r="K187" s="54">
        <f t="shared" si="2"/>
        <v>0.88226277932861086</v>
      </c>
      <c r="L187" s="11" t="s">
        <v>30</v>
      </c>
      <c r="M187" s="11" t="s">
        <v>30</v>
      </c>
      <c r="N187" s="11" t="s">
        <v>30</v>
      </c>
      <c r="O187" s="4"/>
    </row>
    <row r="188" spans="1:15" ht="23.25" x14ac:dyDescent="0.25">
      <c r="A188" s="32" t="s">
        <v>551</v>
      </c>
      <c r="B188" s="17" t="s">
        <v>552</v>
      </c>
      <c r="C188" s="11">
        <v>331915.19</v>
      </c>
      <c r="D188" s="11">
        <v>46990</v>
      </c>
      <c r="E188" s="11" t="s">
        <v>30</v>
      </c>
      <c r="F188" s="11" t="s">
        <v>30</v>
      </c>
      <c r="G188" s="11" t="s">
        <v>30</v>
      </c>
      <c r="H188" s="11" t="s">
        <v>30</v>
      </c>
      <c r="I188" s="11">
        <f>I189+I192+I195</f>
        <v>331915.19</v>
      </c>
      <c r="J188" s="11" t="s">
        <v>30</v>
      </c>
      <c r="K188" s="54">
        <f t="shared" si="2"/>
        <v>1</v>
      </c>
      <c r="L188" s="11" t="s">
        <v>30</v>
      </c>
      <c r="M188" s="11" t="s">
        <v>30</v>
      </c>
      <c r="N188" s="11" t="s">
        <v>30</v>
      </c>
      <c r="O188" s="4"/>
    </row>
    <row r="189" spans="1:15" ht="45.75" x14ac:dyDescent="0.25">
      <c r="A189" s="32" t="s">
        <v>315</v>
      </c>
      <c r="B189" s="17" t="s">
        <v>553</v>
      </c>
      <c r="C189" s="11">
        <v>22509</v>
      </c>
      <c r="D189" s="11">
        <v>2600</v>
      </c>
      <c r="E189" s="11" t="s">
        <v>30</v>
      </c>
      <c r="F189" s="11" t="s">
        <v>30</v>
      </c>
      <c r="G189" s="11" t="s">
        <v>30</v>
      </c>
      <c r="H189" s="11" t="s">
        <v>30</v>
      </c>
      <c r="I189" s="11">
        <f>I190</f>
        <v>22509</v>
      </c>
      <c r="J189" s="11" t="s">
        <v>30</v>
      </c>
      <c r="K189" s="54">
        <f t="shared" si="2"/>
        <v>1</v>
      </c>
      <c r="L189" s="11" t="s">
        <v>30</v>
      </c>
      <c r="M189" s="11" t="s">
        <v>30</v>
      </c>
      <c r="N189" s="11" t="s">
        <v>30</v>
      </c>
      <c r="O189" s="4"/>
    </row>
    <row r="190" spans="1:15" x14ac:dyDescent="0.25">
      <c r="A190" s="32" t="s">
        <v>381</v>
      </c>
      <c r="B190" s="17" t="s">
        <v>554</v>
      </c>
      <c r="C190" s="11">
        <v>22509</v>
      </c>
      <c r="D190" s="11">
        <v>2600</v>
      </c>
      <c r="E190" s="11" t="s">
        <v>30</v>
      </c>
      <c r="F190" s="11" t="s">
        <v>30</v>
      </c>
      <c r="G190" s="11" t="s">
        <v>30</v>
      </c>
      <c r="H190" s="11" t="s">
        <v>30</v>
      </c>
      <c r="I190" s="11">
        <f>I191</f>
        <v>22509</v>
      </c>
      <c r="J190" s="11" t="s">
        <v>30</v>
      </c>
      <c r="K190" s="54">
        <f t="shared" si="2"/>
        <v>1</v>
      </c>
      <c r="L190" s="11" t="s">
        <v>30</v>
      </c>
      <c r="M190" s="11" t="s">
        <v>30</v>
      </c>
      <c r="N190" s="11" t="s">
        <v>30</v>
      </c>
      <c r="O190" s="4"/>
    </row>
    <row r="191" spans="1:15" ht="23.25" x14ac:dyDescent="0.25">
      <c r="A191" s="32" t="s">
        <v>385</v>
      </c>
      <c r="B191" s="17" t="s">
        <v>555</v>
      </c>
      <c r="C191" s="11">
        <v>22509</v>
      </c>
      <c r="D191" s="11">
        <v>2600</v>
      </c>
      <c r="E191" s="11" t="s">
        <v>30</v>
      </c>
      <c r="F191" s="11" t="s">
        <v>30</v>
      </c>
      <c r="G191" s="11" t="s">
        <v>30</v>
      </c>
      <c r="H191" s="11" t="s">
        <v>30</v>
      </c>
      <c r="I191" s="11">
        <v>22509</v>
      </c>
      <c r="J191" s="11" t="s">
        <v>30</v>
      </c>
      <c r="K191" s="54">
        <f t="shared" si="2"/>
        <v>1</v>
      </c>
      <c r="L191" s="11" t="s">
        <v>30</v>
      </c>
      <c r="M191" s="11" t="s">
        <v>30</v>
      </c>
      <c r="N191" s="11" t="s">
        <v>30</v>
      </c>
      <c r="O191" s="4"/>
    </row>
    <row r="192" spans="1:15" ht="23.25" x14ac:dyDescent="0.25">
      <c r="A192" s="32" t="s">
        <v>340</v>
      </c>
      <c r="B192" s="17" t="s">
        <v>556</v>
      </c>
      <c r="C192" s="11">
        <v>299806.19</v>
      </c>
      <c r="D192" s="11">
        <v>42790</v>
      </c>
      <c r="E192" s="11" t="s">
        <v>30</v>
      </c>
      <c r="F192" s="11" t="s">
        <v>30</v>
      </c>
      <c r="G192" s="11" t="s">
        <v>30</v>
      </c>
      <c r="H192" s="11" t="s">
        <v>30</v>
      </c>
      <c r="I192" s="11">
        <f>I193</f>
        <v>299806.19</v>
      </c>
      <c r="J192" s="11" t="s">
        <v>30</v>
      </c>
      <c r="K192" s="54">
        <f t="shared" si="2"/>
        <v>1</v>
      </c>
      <c r="L192" s="11" t="s">
        <v>30</v>
      </c>
      <c r="M192" s="11" t="s">
        <v>30</v>
      </c>
      <c r="N192" s="11" t="s">
        <v>30</v>
      </c>
      <c r="O192" s="4"/>
    </row>
    <row r="193" spans="1:15" ht="23.25" x14ac:dyDescent="0.25">
      <c r="A193" s="32" t="s">
        <v>342</v>
      </c>
      <c r="B193" s="17" t="s">
        <v>557</v>
      </c>
      <c r="C193" s="11">
        <v>299806.19</v>
      </c>
      <c r="D193" s="11">
        <v>42790</v>
      </c>
      <c r="E193" s="11" t="s">
        <v>30</v>
      </c>
      <c r="F193" s="11" t="s">
        <v>30</v>
      </c>
      <c r="G193" s="11" t="s">
        <v>30</v>
      </c>
      <c r="H193" s="11" t="s">
        <v>30</v>
      </c>
      <c r="I193" s="11">
        <f>I194</f>
        <v>299806.19</v>
      </c>
      <c r="J193" s="11" t="s">
        <v>30</v>
      </c>
      <c r="K193" s="54">
        <f t="shared" si="2"/>
        <v>1</v>
      </c>
      <c r="L193" s="11" t="s">
        <v>30</v>
      </c>
      <c r="M193" s="11" t="s">
        <v>30</v>
      </c>
      <c r="N193" s="11" t="s">
        <v>30</v>
      </c>
      <c r="O193" s="4"/>
    </row>
    <row r="194" spans="1:15" x14ac:dyDescent="0.25">
      <c r="A194" s="32" t="s">
        <v>344</v>
      </c>
      <c r="B194" s="17" t="s">
        <v>558</v>
      </c>
      <c r="C194" s="11">
        <v>299806.19</v>
      </c>
      <c r="D194" s="11">
        <v>42790</v>
      </c>
      <c r="E194" s="11" t="s">
        <v>30</v>
      </c>
      <c r="F194" s="11" t="s">
        <v>30</v>
      </c>
      <c r="G194" s="11" t="s">
        <v>30</v>
      </c>
      <c r="H194" s="11" t="s">
        <v>30</v>
      </c>
      <c r="I194" s="11">
        <v>299806.19</v>
      </c>
      <c r="J194" s="11" t="s">
        <v>30</v>
      </c>
      <c r="K194" s="54">
        <f t="shared" si="2"/>
        <v>1</v>
      </c>
      <c r="L194" s="11" t="s">
        <v>30</v>
      </c>
      <c r="M194" s="11" t="s">
        <v>30</v>
      </c>
      <c r="N194" s="11" t="s">
        <v>30</v>
      </c>
      <c r="O194" s="4"/>
    </row>
    <row r="195" spans="1:15" ht="23.25" x14ac:dyDescent="0.25">
      <c r="A195" s="32" t="s">
        <v>543</v>
      </c>
      <c r="B195" s="17" t="s">
        <v>559</v>
      </c>
      <c r="C195" s="11">
        <v>9600</v>
      </c>
      <c r="D195" s="11">
        <v>1600</v>
      </c>
      <c r="E195" s="11" t="s">
        <v>30</v>
      </c>
      <c r="F195" s="11" t="s">
        <v>30</v>
      </c>
      <c r="G195" s="11" t="s">
        <v>30</v>
      </c>
      <c r="H195" s="11" t="s">
        <v>30</v>
      </c>
      <c r="I195" s="11">
        <f>I196</f>
        <v>9600</v>
      </c>
      <c r="J195" s="11" t="s">
        <v>30</v>
      </c>
      <c r="K195" s="54">
        <f t="shared" si="2"/>
        <v>1</v>
      </c>
      <c r="L195" s="11" t="s">
        <v>30</v>
      </c>
      <c r="M195" s="11" t="s">
        <v>30</v>
      </c>
      <c r="N195" s="11" t="s">
        <v>30</v>
      </c>
      <c r="O195" s="4"/>
    </row>
    <row r="196" spans="1:15" x14ac:dyDescent="0.25">
      <c r="A196" s="32" t="s">
        <v>545</v>
      </c>
      <c r="B196" s="17" t="s">
        <v>560</v>
      </c>
      <c r="C196" s="11">
        <v>9600</v>
      </c>
      <c r="D196" s="11">
        <v>1600</v>
      </c>
      <c r="E196" s="11" t="s">
        <v>30</v>
      </c>
      <c r="F196" s="11" t="s">
        <v>30</v>
      </c>
      <c r="G196" s="11" t="s">
        <v>30</v>
      </c>
      <c r="H196" s="11" t="s">
        <v>30</v>
      </c>
      <c r="I196" s="11">
        <f>I197</f>
        <v>9600</v>
      </c>
      <c r="J196" s="11" t="s">
        <v>30</v>
      </c>
      <c r="K196" s="54">
        <f t="shared" si="2"/>
        <v>1</v>
      </c>
      <c r="L196" s="11" t="s">
        <v>30</v>
      </c>
      <c r="M196" s="11" t="s">
        <v>30</v>
      </c>
      <c r="N196" s="11" t="s">
        <v>30</v>
      </c>
      <c r="O196" s="4"/>
    </row>
    <row r="197" spans="1:15" x14ac:dyDescent="0.25">
      <c r="A197" s="32" t="s">
        <v>549</v>
      </c>
      <c r="B197" s="17" t="s">
        <v>561</v>
      </c>
      <c r="C197" s="11">
        <v>9600</v>
      </c>
      <c r="D197" s="11">
        <v>1600</v>
      </c>
      <c r="E197" s="11" t="s">
        <v>30</v>
      </c>
      <c r="F197" s="11" t="s">
        <v>30</v>
      </c>
      <c r="G197" s="11" t="s">
        <v>30</v>
      </c>
      <c r="H197" s="11" t="s">
        <v>30</v>
      </c>
      <c r="I197" s="11">
        <v>9600</v>
      </c>
      <c r="J197" s="11" t="s">
        <v>30</v>
      </c>
      <c r="K197" s="54">
        <f t="shared" si="2"/>
        <v>1</v>
      </c>
      <c r="L197" s="11" t="s">
        <v>30</v>
      </c>
      <c r="M197" s="11" t="s">
        <v>30</v>
      </c>
      <c r="N197" s="11" t="s">
        <v>30</v>
      </c>
      <c r="O197" s="4"/>
    </row>
    <row r="198" spans="1:15" x14ac:dyDescent="0.25">
      <c r="A198" s="32" t="s">
        <v>562</v>
      </c>
      <c r="B198" s="17" t="s">
        <v>563</v>
      </c>
      <c r="C198" s="11">
        <v>2930623.4</v>
      </c>
      <c r="D198" s="11">
        <v>2128097.79</v>
      </c>
      <c r="E198" s="11" t="s">
        <v>30</v>
      </c>
      <c r="F198" s="11" t="s">
        <v>30</v>
      </c>
      <c r="G198" s="11" t="s">
        <v>30</v>
      </c>
      <c r="H198" s="11" t="s">
        <v>30</v>
      </c>
      <c r="I198" s="11">
        <f>I199+I202</f>
        <v>2845023.4</v>
      </c>
      <c r="J198" s="11" t="s">
        <v>30</v>
      </c>
      <c r="K198" s="54">
        <f t="shared" si="2"/>
        <v>0.97079119753155596</v>
      </c>
      <c r="L198" s="11" t="s">
        <v>30</v>
      </c>
      <c r="M198" s="11" t="s">
        <v>30</v>
      </c>
      <c r="N198" s="11" t="s">
        <v>30</v>
      </c>
      <c r="O198" s="4"/>
    </row>
    <row r="199" spans="1:15" ht="23.25" x14ac:dyDescent="0.25">
      <c r="A199" s="32" t="s">
        <v>340</v>
      </c>
      <c r="B199" s="17" t="s">
        <v>564</v>
      </c>
      <c r="C199" s="11">
        <v>1194484.3999999999</v>
      </c>
      <c r="D199" s="11">
        <v>856013.79</v>
      </c>
      <c r="E199" s="11" t="s">
        <v>30</v>
      </c>
      <c r="F199" s="11" t="s">
        <v>30</v>
      </c>
      <c r="G199" s="11" t="s">
        <v>30</v>
      </c>
      <c r="H199" s="11" t="s">
        <v>30</v>
      </c>
      <c r="I199" s="11">
        <f>I200</f>
        <v>1194484.3999999999</v>
      </c>
      <c r="J199" s="11" t="s">
        <v>30</v>
      </c>
      <c r="K199" s="54">
        <f t="shared" si="2"/>
        <v>1</v>
      </c>
      <c r="L199" s="11" t="s">
        <v>30</v>
      </c>
      <c r="M199" s="11" t="s">
        <v>30</v>
      </c>
      <c r="N199" s="11" t="s">
        <v>30</v>
      </c>
      <c r="O199" s="4"/>
    </row>
    <row r="200" spans="1:15" ht="23.25" x14ac:dyDescent="0.25">
      <c r="A200" s="32" t="s">
        <v>342</v>
      </c>
      <c r="B200" s="17" t="s">
        <v>565</v>
      </c>
      <c r="C200" s="11">
        <v>1194484.3999999999</v>
      </c>
      <c r="D200" s="11">
        <v>856013.79</v>
      </c>
      <c r="E200" s="11" t="s">
        <v>30</v>
      </c>
      <c r="F200" s="11" t="s">
        <v>30</v>
      </c>
      <c r="G200" s="11" t="s">
        <v>30</v>
      </c>
      <c r="H200" s="11" t="s">
        <v>30</v>
      </c>
      <c r="I200" s="11">
        <f>I201</f>
        <v>1194484.3999999999</v>
      </c>
      <c r="J200" s="11" t="s">
        <v>30</v>
      </c>
      <c r="K200" s="54">
        <f t="shared" ref="K200:K263" si="3">I200/C200</f>
        <v>1</v>
      </c>
      <c r="L200" s="11" t="s">
        <v>30</v>
      </c>
      <c r="M200" s="11" t="s">
        <v>30</v>
      </c>
      <c r="N200" s="11" t="s">
        <v>30</v>
      </c>
      <c r="O200" s="4"/>
    </row>
    <row r="201" spans="1:15" x14ac:dyDescent="0.25">
      <c r="A201" s="32" t="s">
        <v>344</v>
      </c>
      <c r="B201" s="17" t="s">
        <v>566</v>
      </c>
      <c r="C201" s="11">
        <v>1194484.3999999999</v>
      </c>
      <c r="D201" s="11">
        <v>856013.79</v>
      </c>
      <c r="E201" s="11" t="s">
        <v>30</v>
      </c>
      <c r="F201" s="11" t="s">
        <v>30</v>
      </c>
      <c r="G201" s="11" t="s">
        <v>30</v>
      </c>
      <c r="H201" s="11" t="s">
        <v>30</v>
      </c>
      <c r="I201" s="11">
        <v>1194484.3999999999</v>
      </c>
      <c r="J201" s="11" t="s">
        <v>30</v>
      </c>
      <c r="K201" s="54">
        <f t="shared" si="3"/>
        <v>1</v>
      </c>
      <c r="L201" s="11" t="s">
        <v>30</v>
      </c>
      <c r="M201" s="11" t="s">
        <v>30</v>
      </c>
      <c r="N201" s="11" t="s">
        <v>30</v>
      </c>
      <c r="O201" s="4"/>
    </row>
    <row r="202" spans="1:15" ht="23.25" x14ac:dyDescent="0.25">
      <c r="A202" s="32" t="s">
        <v>543</v>
      </c>
      <c r="B202" s="17" t="s">
        <v>567</v>
      </c>
      <c r="C202" s="11">
        <v>1736139</v>
      </c>
      <c r="D202" s="11">
        <v>1272084</v>
      </c>
      <c r="E202" s="11" t="s">
        <v>30</v>
      </c>
      <c r="F202" s="11" t="s">
        <v>30</v>
      </c>
      <c r="G202" s="11" t="s">
        <v>30</v>
      </c>
      <c r="H202" s="11" t="s">
        <v>30</v>
      </c>
      <c r="I202" s="11">
        <f>I203</f>
        <v>1650539</v>
      </c>
      <c r="J202" s="11" t="s">
        <v>30</v>
      </c>
      <c r="K202" s="54">
        <f t="shared" si="3"/>
        <v>0.95069519203243524</v>
      </c>
      <c r="L202" s="11" t="s">
        <v>30</v>
      </c>
      <c r="M202" s="11" t="s">
        <v>30</v>
      </c>
      <c r="N202" s="11" t="s">
        <v>30</v>
      </c>
      <c r="O202" s="4"/>
    </row>
    <row r="203" spans="1:15" x14ac:dyDescent="0.25">
      <c r="A203" s="32" t="s">
        <v>545</v>
      </c>
      <c r="B203" s="17" t="s">
        <v>568</v>
      </c>
      <c r="C203" s="11">
        <v>1736139</v>
      </c>
      <c r="D203" s="11">
        <v>1272084</v>
      </c>
      <c r="E203" s="11" t="s">
        <v>30</v>
      </c>
      <c r="F203" s="11" t="s">
        <v>30</v>
      </c>
      <c r="G203" s="11" t="s">
        <v>30</v>
      </c>
      <c r="H203" s="11" t="s">
        <v>30</v>
      </c>
      <c r="I203" s="11">
        <f>I204+I205</f>
        <v>1650539</v>
      </c>
      <c r="J203" s="11" t="s">
        <v>30</v>
      </c>
      <c r="K203" s="54">
        <f t="shared" si="3"/>
        <v>0.95069519203243524</v>
      </c>
      <c r="L203" s="11" t="s">
        <v>30</v>
      </c>
      <c r="M203" s="11" t="s">
        <v>30</v>
      </c>
      <c r="N203" s="11" t="s">
        <v>30</v>
      </c>
      <c r="O203" s="4"/>
    </row>
    <row r="204" spans="1:15" ht="34.5" x14ac:dyDescent="0.25">
      <c r="A204" s="32" t="s">
        <v>547</v>
      </c>
      <c r="B204" s="17" t="s">
        <v>569</v>
      </c>
      <c r="C204" s="11">
        <v>1632539</v>
      </c>
      <c r="D204" s="11">
        <v>1254084</v>
      </c>
      <c r="E204" s="11" t="s">
        <v>30</v>
      </c>
      <c r="F204" s="11" t="s">
        <v>30</v>
      </c>
      <c r="G204" s="11" t="s">
        <v>30</v>
      </c>
      <c r="H204" s="11" t="s">
        <v>30</v>
      </c>
      <c r="I204" s="11">
        <v>1632539</v>
      </c>
      <c r="J204" s="11" t="s">
        <v>30</v>
      </c>
      <c r="K204" s="54">
        <f t="shared" si="3"/>
        <v>1</v>
      </c>
      <c r="L204" s="11" t="s">
        <v>30</v>
      </c>
      <c r="M204" s="11" t="s">
        <v>30</v>
      </c>
      <c r="N204" s="11" t="s">
        <v>30</v>
      </c>
      <c r="O204" s="4"/>
    </row>
    <row r="205" spans="1:15" x14ac:dyDescent="0.25">
      <c r="A205" s="32" t="s">
        <v>549</v>
      </c>
      <c r="B205" s="17" t="s">
        <v>570</v>
      </c>
      <c r="C205" s="11">
        <v>103600</v>
      </c>
      <c r="D205" s="11">
        <v>18000</v>
      </c>
      <c r="E205" s="11" t="s">
        <v>30</v>
      </c>
      <c r="F205" s="11" t="s">
        <v>30</v>
      </c>
      <c r="G205" s="11" t="s">
        <v>30</v>
      </c>
      <c r="H205" s="11" t="s">
        <v>30</v>
      </c>
      <c r="I205" s="11">
        <v>18000</v>
      </c>
      <c r="J205" s="11" t="s">
        <v>30</v>
      </c>
      <c r="K205" s="54">
        <f t="shared" si="3"/>
        <v>0.17374517374517376</v>
      </c>
      <c r="L205" s="11" t="s">
        <v>30</v>
      </c>
      <c r="M205" s="11" t="s">
        <v>30</v>
      </c>
      <c r="N205" s="11" t="s">
        <v>30</v>
      </c>
      <c r="O205" s="4"/>
    </row>
    <row r="206" spans="1:15" x14ac:dyDescent="0.25">
      <c r="A206" s="32" t="s">
        <v>571</v>
      </c>
      <c r="B206" s="17" t="s">
        <v>572</v>
      </c>
      <c r="C206" s="11">
        <v>12733746.52</v>
      </c>
      <c r="D206" s="11">
        <v>8009738.1699999999</v>
      </c>
      <c r="E206" s="11" t="s">
        <v>30</v>
      </c>
      <c r="F206" s="11" t="s">
        <v>30</v>
      </c>
      <c r="G206" s="11" t="s">
        <v>30</v>
      </c>
      <c r="H206" s="11" t="s">
        <v>30</v>
      </c>
      <c r="I206" s="11">
        <f>I207+I215+I218</f>
        <v>12733506.948320001</v>
      </c>
      <c r="J206" s="11" t="s">
        <v>30</v>
      </c>
      <c r="K206" s="54">
        <f t="shared" si="3"/>
        <v>0.99998118608065412</v>
      </c>
      <c r="L206" s="11" t="s">
        <v>30</v>
      </c>
      <c r="M206" s="11" t="s">
        <v>30</v>
      </c>
      <c r="N206" s="11" t="s">
        <v>30</v>
      </c>
      <c r="O206" s="4"/>
    </row>
    <row r="207" spans="1:15" ht="45.75" x14ac:dyDescent="0.25">
      <c r="A207" s="32" t="s">
        <v>315</v>
      </c>
      <c r="B207" s="17" t="s">
        <v>573</v>
      </c>
      <c r="C207" s="11">
        <v>8976611</v>
      </c>
      <c r="D207" s="11">
        <v>6222116.4800000004</v>
      </c>
      <c r="E207" s="11" t="s">
        <v>30</v>
      </c>
      <c r="F207" s="11" t="s">
        <v>30</v>
      </c>
      <c r="G207" s="11" t="s">
        <v>30</v>
      </c>
      <c r="H207" s="11" t="s">
        <v>30</v>
      </c>
      <c r="I207" s="11">
        <f>I208+I212</f>
        <v>8976371.4283199999</v>
      </c>
      <c r="J207" s="11" t="s">
        <v>30</v>
      </c>
      <c r="K207" s="54">
        <f t="shared" si="3"/>
        <v>0.9999733115671382</v>
      </c>
      <c r="L207" s="11" t="s">
        <v>30</v>
      </c>
      <c r="M207" s="11" t="s">
        <v>30</v>
      </c>
      <c r="N207" s="11" t="s">
        <v>30</v>
      </c>
      <c r="O207" s="4"/>
    </row>
    <row r="208" spans="1:15" x14ac:dyDescent="0.25">
      <c r="A208" s="32" t="s">
        <v>381</v>
      </c>
      <c r="B208" s="17" t="s">
        <v>574</v>
      </c>
      <c r="C208" s="11">
        <v>7440641</v>
      </c>
      <c r="D208" s="11">
        <v>5144984.88</v>
      </c>
      <c r="E208" s="11" t="s">
        <v>30</v>
      </c>
      <c r="F208" s="11" t="s">
        <v>30</v>
      </c>
      <c r="G208" s="11" t="s">
        <v>30</v>
      </c>
      <c r="H208" s="11" t="s">
        <v>30</v>
      </c>
      <c r="I208" s="11">
        <f>I209+I210+I211</f>
        <v>7440402.0283199996</v>
      </c>
      <c r="J208" s="11" t="s">
        <v>30</v>
      </c>
      <c r="K208" s="54">
        <f t="shared" si="3"/>
        <v>0.99996788291761418</v>
      </c>
      <c r="L208" s="11" t="s">
        <v>30</v>
      </c>
      <c r="M208" s="11" t="s">
        <v>30</v>
      </c>
      <c r="N208" s="11" t="s">
        <v>30</v>
      </c>
      <c r="O208" s="4"/>
    </row>
    <row r="209" spans="1:15" x14ac:dyDescent="0.25">
      <c r="A209" s="32" t="s">
        <v>383</v>
      </c>
      <c r="B209" s="17" t="s">
        <v>575</v>
      </c>
      <c r="C209" s="11">
        <v>5713990.1600000001</v>
      </c>
      <c r="D209" s="11">
        <v>4147614.59</v>
      </c>
      <c r="E209" s="11" t="s">
        <v>30</v>
      </c>
      <c r="F209" s="11" t="s">
        <v>30</v>
      </c>
      <c r="G209" s="11" t="s">
        <v>30</v>
      </c>
      <c r="H209" s="11" t="s">
        <v>30</v>
      </c>
      <c r="I209" s="11">
        <v>5713990.1600000001</v>
      </c>
      <c r="J209" s="11" t="s">
        <v>30</v>
      </c>
      <c r="K209" s="54">
        <f t="shared" si="3"/>
        <v>1</v>
      </c>
      <c r="L209" s="11" t="s">
        <v>30</v>
      </c>
      <c r="M209" s="11" t="s">
        <v>30</v>
      </c>
      <c r="N209" s="11" t="s">
        <v>30</v>
      </c>
      <c r="O209" s="4"/>
    </row>
    <row r="210" spans="1:15" ht="23.25" x14ac:dyDescent="0.25">
      <c r="A210" s="32" t="s">
        <v>385</v>
      </c>
      <c r="B210" s="17" t="s">
        <v>576</v>
      </c>
      <c r="C210" s="11">
        <v>786.84</v>
      </c>
      <c r="D210" s="11">
        <v>450</v>
      </c>
      <c r="E210" s="11" t="s">
        <v>30</v>
      </c>
      <c r="F210" s="11" t="s">
        <v>30</v>
      </c>
      <c r="G210" s="11" t="s">
        <v>30</v>
      </c>
      <c r="H210" s="11" t="s">
        <v>30</v>
      </c>
      <c r="I210" s="11">
        <v>786.84</v>
      </c>
      <c r="J210" s="11" t="s">
        <v>30</v>
      </c>
      <c r="K210" s="54">
        <f t="shared" si="3"/>
        <v>1</v>
      </c>
      <c r="L210" s="11" t="s">
        <v>30</v>
      </c>
      <c r="M210" s="11" t="s">
        <v>30</v>
      </c>
      <c r="N210" s="11" t="s">
        <v>30</v>
      </c>
      <c r="O210" s="4"/>
    </row>
    <row r="211" spans="1:15" ht="34.5" x14ac:dyDescent="0.25">
      <c r="A211" s="32" t="s">
        <v>387</v>
      </c>
      <c r="B211" s="17" t="s">
        <v>577</v>
      </c>
      <c r="C211" s="11">
        <v>1725864</v>
      </c>
      <c r="D211" s="11">
        <v>996920.29</v>
      </c>
      <c r="E211" s="11" t="s">
        <v>30</v>
      </c>
      <c r="F211" s="11" t="s">
        <v>30</v>
      </c>
      <c r="G211" s="11" t="s">
        <v>30</v>
      </c>
      <c r="H211" s="11" t="s">
        <v>30</v>
      </c>
      <c r="I211" s="11">
        <f>I209*30.2/100</f>
        <v>1725625.0283199998</v>
      </c>
      <c r="J211" s="11" t="s">
        <v>30</v>
      </c>
      <c r="K211" s="54">
        <f t="shared" si="3"/>
        <v>0.99986153504563502</v>
      </c>
      <c r="L211" s="11" t="s">
        <v>30</v>
      </c>
      <c r="M211" s="11" t="s">
        <v>30</v>
      </c>
      <c r="N211" s="11" t="s">
        <v>30</v>
      </c>
      <c r="O211" s="4"/>
    </row>
    <row r="212" spans="1:15" ht="23.25" x14ac:dyDescent="0.25">
      <c r="A212" s="32" t="s">
        <v>317</v>
      </c>
      <c r="B212" s="17" t="s">
        <v>578</v>
      </c>
      <c r="C212" s="11">
        <v>1535970</v>
      </c>
      <c r="D212" s="11">
        <v>1077131.6000000001</v>
      </c>
      <c r="E212" s="11" t="s">
        <v>30</v>
      </c>
      <c r="F212" s="11" t="s">
        <v>30</v>
      </c>
      <c r="G212" s="11" t="s">
        <v>30</v>
      </c>
      <c r="H212" s="11" t="s">
        <v>30</v>
      </c>
      <c r="I212" s="11">
        <f>I213+I214</f>
        <v>1535969.4</v>
      </c>
      <c r="J212" s="11" t="s">
        <v>30</v>
      </c>
      <c r="K212" s="54">
        <f t="shared" si="3"/>
        <v>0.99999960936737042</v>
      </c>
      <c r="L212" s="11" t="s">
        <v>30</v>
      </c>
      <c r="M212" s="11" t="s">
        <v>30</v>
      </c>
      <c r="N212" s="11" t="s">
        <v>30</v>
      </c>
      <c r="O212" s="4"/>
    </row>
    <row r="213" spans="1:15" x14ac:dyDescent="0.25">
      <c r="A213" s="32" t="s">
        <v>319</v>
      </c>
      <c r="B213" s="17" t="s">
        <v>579</v>
      </c>
      <c r="C213" s="11">
        <v>1179700</v>
      </c>
      <c r="D213" s="11">
        <v>886738.41</v>
      </c>
      <c r="E213" s="11" t="s">
        <v>30</v>
      </c>
      <c r="F213" s="11" t="s">
        <v>30</v>
      </c>
      <c r="G213" s="11" t="s">
        <v>30</v>
      </c>
      <c r="H213" s="11" t="s">
        <v>30</v>
      </c>
      <c r="I213" s="11">
        <v>1179700</v>
      </c>
      <c r="J213" s="11" t="s">
        <v>30</v>
      </c>
      <c r="K213" s="54">
        <f t="shared" si="3"/>
        <v>1</v>
      </c>
      <c r="L213" s="11" t="s">
        <v>30</v>
      </c>
      <c r="M213" s="11" t="s">
        <v>30</v>
      </c>
      <c r="N213" s="11" t="s">
        <v>30</v>
      </c>
      <c r="O213" s="4"/>
    </row>
    <row r="214" spans="1:15" ht="34.5" x14ac:dyDescent="0.25">
      <c r="A214" s="32" t="s">
        <v>323</v>
      </c>
      <c r="B214" s="17" t="s">
        <v>580</v>
      </c>
      <c r="C214" s="11">
        <v>356270</v>
      </c>
      <c r="D214" s="11">
        <v>190393.19</v>
      </c>
      <c r="E214" s="11" t="s">
        <v>30</v>
      </c>
      <c r="F214" s="11" t="s">
        <v>30</v>
      </c>
      <c r="G214" s="11" t="s">
        <v>30</v>
      </c>
      <c r="H214" s="11" t="s">
        <v>30</v>
      </c>
      <c r="I214" s="11">
        <f>I213*30.2/100</f>
        <v>356269.4</v>
      </c>
      <c r="J214" s="11" t="s">
        <v>30</v>
      </c>
      <c r="K214" s="54">
        <f t="shared" si="3"/>
        <v>0.99999831588402066</v>
      </c>
      <c r="L214" s="11" t="s">
        <v>30</v>
      </c>
      <c r="M214" s="11" t="s">
        <v>30</v>
      </c>
      <c r="N214" s="11" t="s">
        <v>30</v>
      </c>
      <c r="O214" s="4"/>
    </row>
    <row r="215" spans="1:15" ht="23.25" x14ac:dyDescent="0.25">
      <c r="A215" s="32" t="s">
        <v>340</v>
      </c>
      <c r="B215" s="17" t="s">
        <v>581</v>
      </c>
      <c r="C215" s="11">
        <v>3593832.72</v>
      </c>
      <c r="D215" s="11">
        <v>1660291.6</v>
      </c>
      <c r="E215" s="11" t="s">
        <v>30</v>
      </c>
      <c r="F215" s="11" t="s">
        <v>30</v>
      </c>
      <c r="G215" s="11" t="s">
        <v>30</v>
      </c>
      <c r="H215" s="11" t="s">
        <v>30</v>
      </c>
      <c r="I215" s="11">
        <f>I216</f>
        <v>3593832.72</v>
      </c>
      <c r="J215" s="11" t="s">
        <v>30</v>
      </c>
      <c r="K215" s="54">
        <f t="shared" si="3"/>
        <v>1</v>
      </c>
      <c r="L215" s="11" t="s">
        <v>30</v>
      </c>
      <c r="M215" s="11" t="s">
        <v>30</v>
      </c>
      <c r="N215" s="11" t="s">
        <v>30</v>
      </c>
      <c r="O215" s="4"/>
    </row>
    <row r="216" spans="1:15" ht="23.25" x14ac:dyDescent="0.25">
      <c r="A216" s="32" t="s">
        <v>342</v>
      </c>
      <c r="B216" s="17" t="s">
        <v>582</v>
      </c>
      <c r="C216" s="11">
        <v>3593832.72</v>
      </c>
      <c r="D216" s="11">
        <v>1660291.6</v>
      </c>
      <c r="E216" s="11" t="s">
        <v>30</v>
      </c>
      <c r="F216" s="11" t="s">
        <v>30</v>
      </c>
      <c r="G216" s="11" t="s">
        <v>30</v>
      </c>
      <c r="H216" s="11" t="s">
        <v>30</v>
      </c>
      <c r="I216" s="11">
        <f>I217</f>
        <v>3593832.72</v>
      </c>
      <c r="J216" s="11" t="s">
        <v>30</v>
      </c>
      <c r="K216" s="54">
        <f t="shared" si="3"/>
        <v>1</v>
      </c>
      <c r="L216" s="11" t="s">
        <v>30</v>
      </c>
      <c r="M216" s="11" t="s">
        <v>30</v>
      </c>
      <c r="N216" s="11" t="s">
        <v>30</v>
      </c>
      <c r="O216" s="4"/>
    </row>
    <row r="217" spans="1:15" x14ac:dyDescent="0.25">
      <c r="A217" s="32" t="s">
        <v>344</v>
      </c>
      <c r="B217" s="17" t="s">
        <v>583</v>
      </c>
      <c r="C217" s="11">
        <v>3593832.72</v>
      </c>
      <c r="D217" s="11">
        <v>1660291.6</v>
      </c>
      <c r="E217" s="11" t="s">
        <v>30</v>
      </c>
      <c r="F217" s="11" t="s">
        <v>30</v>
      </c>
      <c r="G217" s="11" t="s">
        <v>30</v>
      </c>
      <c r="H217" s="11" t="s">
        <v>30</v>
      </c>
      <c r="I217" s="11">
        <v>3593832.72</v>
      </c>
      <c r="J217" s="11" t="s">
        <v>30</v>
      </c>
      <c r="K217" s="54">
        <f t="shared" si="3"/>
        <v>1</v>
      </c>
      <c r="L217" s="11" t="s">
        <v>30</v>
      </c>
      <c r="M217" s="11" t="s">
        <v>30</v>
      </c>
      <c r="N217" s="11" t="s">
        <v>30</v>
      </c>
      <c r="O217" s="4"/>
    </row>
    <row r="218" spans="1:15" x14ac:dyDescent="0.25">
      <c r="A218" s="32" t="s">
        <v>346</v>
      </c>
      <c r="B218" s="17" t="s">
        <v>584</v>
      </c>
      <c r="C218" s="11">
        <v>163302.79999999999</v>
      </c>
      <c r="D218" s="11">
        <v>127330.09</v>
      </c>
      <c r="E218" s="11" t="s">
        <v>30</v>
      </c>
      <c r="F218" s="11" t="s">
        <v>30</v>
      </c>
      <c r="G218" s="11" t="s">
        <v>30</v>
      </c>
      <c r="H218" s="11" t="s">
        <v>30</v>
      </c>
      <c r="I218" s="11">
        <f>I219+I221</f>
        <v>163302.79999999999</v>
      </c>
      <c r="J218" s="11" t="s">
        <v>30</v>
      </c>
      <c r="K218" s="54">
        <f t="shared" si="3"/>
        <v>1</v>
      </c>
      <c r="L218" s="11" t="s">
        <v>30</v>
      </c>
      <c r="M218" s="11" t="s">
        <v>30</v>
      </c>
      <c r="N218" s="11" t="s">
        <v>30</v>
      </c>
      <c r="O218" s="4"/>
    </row>
    <row r="219" spans="1:15" x14ac:dyDescent="0.25">
      <c r="A219" s="32" t="s">
        <v>348</v>
      </c>
      <c r="B219" s="17" t="s">
        <v>585</v>
      </c>
      <c r="C219" s="11">
        <v>74214.240000000005</v>
      </c>
      <c r="D219" s="11">
        <v>74214.240000000005</v>
      </c>
      <c r="E219" s="11" t="s">
        <v>30</v>
      </c>
      <c r="F219" s="11" t="s">
        <v>30</v>
      </c>
      <c r="G219" s="11" t="s">
        <v>30</v>
      </c>
      <c r="H219" s="11" t="s">
        <v>30</v>
      </c>
      <c r="I219" s="11">
        <f>I220</f>
        <v>74214.240000000005</v>
      </c>
      <c r="J219" s="11" t="s">
        <v>30</v>
      </c>
      <c r="K219" s="54">
        <f t="shared" si="3"/>
        <v>1</v>
      </c>
      <c r="L219" s="11" t="s">
        <v>30</v>
      </c>
      <c r="M219" s="11" t="s">
        <v>30</v>
      </c>
      <c r="N219" s="11" t="s">
        <v>30</v>
      </c>
      <c r="O219" s="4"/>
    </row>
    <row r="220" spans="1:15" ht="23.25" x14ac:dyDescent="0.25">
      <c r="A220" s="32" t="s">
        <v>350</v>
      </c>
      <c r="B220" s="17" t="s">
        <v>586</v>
      </c>
      <c r="C220" s="11">
        <v>74214.240000000005</v>
      </c>
      <c r="D220" s="11">
        <v>74214.240000000005</v>
      </c>
      <c r="E220" s="11" t="s">
        <v>30</v>
      </c>
      <c r="F220" s="11" t="s">
        <v>30</v>
      </c>
      <c r="G220" s="11" t="s">
        <v>30</v>
      </c>
      <c r="H220" s="11" t="s">
        <v>30</v>
      </c>
      <c r="I220" s="11">
        <v>74214.240000000005</v>
      </c>
      <c r="J220" s="11" t="s">
        <v>30</v>
      </c>
      <c r="K220" s="54">
        <f t="shared" si="3"/>
        <v>1</v>
      </c>
      <c r="L220" s="11" t="s">
        <v>30</v>
      </c>
      <c r="M220" s="11" t="s">
        <v>30</v>
      </c>
      <c r="N220" s="11" t="s">
        <v>30</v>
      </c>
      <c r="O220" s="4"/>
    </row>
    <row r="221" spans="1:15" x14ac:dyDescent="0.25">
      <c r="A221" s="32" t="s">
        <v>352</v>
      </c>
      <c r="B221" s="17" t="s">
        <v>587</v>
      </c>
      <c r="C221" s="11">
        <v>89088.56</v>
      </c>
      <c r="D221" s="11">
        <v>53115.85</v>
      </c>
      <c r="E221" s="11" t="s">
        <v>30</v>
      </c>
      <c r="F221" s="11" t="s">
        <v>30</v>
      </c>
      <c r="G221" s="11" t="s">
        <v>30</v>
      </c>
      <c r="H221" s="11" t="s">
        <v>30</v>
      </c>
      <c r="I221" s="11">
        <f>I222+I223+I224</f>
        <v>89088.56</v>
      </c>
      <c r="J221" s="11" t="s">
        <v>30</v>
      </c>
      <c r="K221" s="54">
        <f t="shared" si="3"/>
        <v>1</v>
      </c>
      <c r="L221" s="11" t="s">
        <v>30</v>
      </c>
      <c r="M221" s="11" t="s">
        <v>30</v>
      </c>
      <c r="N221" s="11" t="s">
        <v>30</v>
      </c>
      <c r="O221" s="4"/>
    </row>
    <row r="222" spans="1:15" x14ac:dyDescent="0.25">
      <c r="A222" s="32" t="s">
        <v>354</v>
      </c>
      <c r="B222" s="17" t="s">
        <v>588</v>
      </c>
      <c r="C222" s="11">
        <v>63900</v>
      </c>
      <c r="D222" s="11">
        <v>34399</v>
      </c>
      <c r="E222" s="11" t="s">
        <v>30</v>
      </c>
      <c r="F222" s="11" t="s">
        <v>30</v>
      </c>
      <c r="G222" s="11" t="s">
        <v>30</v>
      </c>
      <c r="H222" s="11" t="s">
        <v>30</v>
      </c>
      <c r="I222" s="11">
        <v>63900</v>
      </c>
      <c r="J222" s="11" t="s">
        <v>30</v>
      </c>
      <c r="K222" s="54">
        <f t="shared" si="3"/>
        <v>1</v>
      </c>
      <c r="L222" s="11" t="s">
        <v>30</v>
      </c>
      <c r="M222" s="11" t="s">
        <v>30</v>
      </c>
      <c r="N222" s="11" t="s">
        <v>30</v>
      </c>
      <c r="O222" s="4"/>
    </row>
    <row r="223" spans="1:15" x14ac:dyDescent="0.25">
      <c r="A223" s="32" t="s">
        <v>398</v>
      </c>
      <c r="B223" s="17" t="s">
        <v>589</v>
      </c>
      <c r="C223" s="11">
        <v>9800</v>
      </c>
      <c r="D223" s="11">
        <v>3328.29</v>
      </c>
      <c r="E223" s="11" t="s">
        <v>30</v>
      </c>
      <c r="F223" s="11" t="s">
        <v>30</v>
      </c>
      <c r="G223" s="11" t="s">
        <v>30</v>
      </c>
      <c r="H223" s="11" t="s">
        <v>30</v>
      </c>
      <c r="I223" s="11">
        <v>9800</v>
      </c>
      <c r="J223" s="11" t="s">
        <v>30</v>
      </c>
      <c r="K223" s="54">
        <f t="shared" si="3"/>
        <v>1</v>
      </c>
      <c r="L223" s="11" t="s">
        <v>30</v>
      </c>
      <c r="M223" s="11" t="s">
        <v>30</v>
      </c>
      <c r="N223" s="11" t="s">
        <v>30</v>
      </c>
      <c r="O223" s="4"/>
    </row>
    <row r="224" spans="1:15" x14ac:dyDescent="0.25">
      <c r="A224" s="32" t="s">
        <v>356</v>
      </c>
      <c r="B224" s="17" t="s">
        <v>590</v>
      </c>
      <c r="C224" s="11">
        <v>15388.56</v>
      </c>
      <c r="D224" s="11">
        <v>15388.56</v>
      </c>
      <c r="E224" s="11" t="s">
        <v>30</v>
      </c>
      <c r="F224" s="11" t="s">
        <v>30</v>
      </c>
      <c r="G224" s="11" t="s">
        <v>30</v>
      </c>
      <c r="H224" s="11" t="s">
        <v>30</v>
      </c>
      <c r="I224" s="11">
        <v>15388.56</v>
      </c>
      <c r="J224" s="11" t="s">
        <v>30</v>
      </c>
      <c r="K224" s="54">
        <f t="shared" si="3"/>
        <v>1</v>
      </c>
      <c r="L224" s="11" t="s">
        <v>30</v>
      </c>
      <c r="M224" s="11" t="s">
        <v>30</v>
      </c>
      <c r="N224" s="11" t="s">
        <v>30</v>
      </c>
      <c r="O224" s="4"/>
    </row>
    <row r="225" spans="1:15" x14ac:dyDescent="0.25">
      <c r="A225" s="32" t="s">
        <v>591</v>
      </c>
      <c r="B225" s="17" t="s">
        <v>592</v>
      </c>
      <c r="C225" s="11">
        <v>17249591.359999999</v>
      </c>
      <c r="D225" s="11">
        <v>12326371.1</v>
      </c>
      <c r="E225" s="11" t="s">
        <v>30</v>
      </c>
      <c r="F225" s="11" t="s">
        <v>30</v>
      </c>
      <c r="G225" s="11" t="s">
        <v>30</v>
      </c>
      <c r="H225" s="11" t="s">
        <v>30</v>
      </c>
      <c r="I225" s="11">
        <f>I226</f>
        <v>17249591.359999999</v>
      </c>
      <c r="J225" s="11" t="s">
        <v>30</v>
      </c>
      <c r="K225" s="54">
        <f t="shared" si="3"/>
        <v>1</v>
      </c>
      <c r="L225" s="11" t="s">
        <v>30</v>
      </c>
      <c r="M225" s="11" t="s">
        <v>30</v>
      </c>
      <c r="N225" s="11" t="s">
        <v>30</v>
      </c>
      <c r="O225" s="4"/>
    </row>
    <row r="226" spans="1:15" x14ac:dyDescent="0.25">
      <c r="A226" s="32" t="s">
        <v>593</v>
      </c>
      <c r="B226" s="17" t="s">
        <v>594</v>
      </c>
      <c r="C226" s="11">
        <v>17249591.359999999</v>
      </c>
      <c r="D226" s="11">
        <v>12326371.1</v>
      </c>
      <c r="E226" s="11" t="s">
        <v>30</v>
      </c>
      <c r="F226" s="11" t="s">
        <v>30</v>
      </c>
      <c r="G226" s="11" t="s">
        <v>30</v>
      </c>
      <c r="H226" s="11" t="s">
        <v>30</v>
      </c>
      <c r="I226" s="11">
        <f>I227+I230+I232</f>
        <v>17249591.359999999</v>
      </c>
      <c r="J226" s="11" t="s">
        <v>30</v>
      </c>
      <c r="K226" s="54">
        <f t="shared" si="3"/>
        <v>1</v>
      </c>
      <c r="L226" s="11" t="s">
        <v>30</v>
      </c>
      <c r="M226" s="11" t="s">
        <v>30</v>
      </c>
      <c r="N226" s="11" t="s">
        <v>30</v>
      </c>
      <c r="O226" s="4"/>
    </row>
    <row r="227" spans="1:15" ht="23.25" x14ac:dyDescent="0.25">
      <c r="A227" s="32" t="s">
        <v>340</v>
      </c>
      <c r="B227" s="17" t="s">
        <v>595</v>
      </c>
      <c r="C227" s="11">
        <v>179308</v>
      </c>
      <c r="D227" s="11">
        <v>179308</v>
      </c>
      <c r="E227" s="11" t="s">
        <v>30</v>
      </c>
      <c r="F227" s="11" t="s">
        <v>30</v>
      </c>
      <c r="G227" s="11" t="s">
        <v>30</v>
      </c>
      <c r="H227" s="11" t="s">
        <v>30</v>
      </c>
      <c r="I227" s="11">
        <f>I228</f>
        <v>179308</v>
      </c>
      <c r="J227" s="11" t="s">
        <v>30</v>
      </c>
      <c r="K227" s="54">
        <f t="shared" si="3"/>
        <v>1</v>
      </c>
      <c r="L227" s="11" t="s">
        <v>30</v>
      </c>
      <c r="M227" s="11" t="s">
        <v>30</v>
      </c>
      <c r="N227" s="11" t="s">
        <v>30</v>
      </c>
      <c r="O227" s="4"/>
    </row>
    <row r="228" spans="1:15" ht="23.25" x14ac:dyDescent="0.25">
      <c r="A228" s="32" t="s">
        <v>342</v>
      </c>
      <c r="B228" s="17" t="s">
        <v>596</v>
      </c>
      <c r="C228" s="11">
        <v>179308</v>
      </c>
      <c r="D228" s="11">
        <v>179308</v>
      </c>
      <c r="E228" s="11" t="s">
        <v>30</v>
      </c>
      <c r="F228" s="11" t="s">
        <v>30</v>
      </c>
      <c r="G228" s="11" t="s">
        <v>30</v>
      </c>
      <c r="H228" s="11" t="s">
        <v>30</v>
      </c>
      <c r="I228" s="11">
        <f>I229</f>
        <v>179308</v>
      </c>
      <c r="J228" s="11" t="s">
        <v>30</v>
      </c>
      <c r="K228" s="54">
        <f t="shared" si="3"/>
        <v>1</v>
      </c>
      <c r="L228" s="11" t="s">
        <v>30</v>
      </c>
      <c r="M228" s="11" t="s">
        <v>30</v>
      </c>
      <c r="N228" s="11" t="s">
        <v>30</v>
      </c>
      <c r="O228" s="4"/>
    </row>
    <row r="229" spans="1:15" x14ac:dyDescent="0.25">
      <c r="A229" s="32" t="s">
        <v>344</v>
      </c>
      <c r="B229" s="17" t="s">
        <v>597</v>
      </c>
      <c r="C229" s="11">
        <v>179308</v>
      </c>
      <c r="D229" s="11">
        <v>179308</v>
      </c>
      <c r="E229" s="11" t="s">
        <v>30</v>
      </c>
      <c r="F229" s="11" t="s">
        <v>30</v>
      </c>
      <c r="G229" s="11" t="s">
        <v>30</v>
      </c>
      <c r="H229" s="11" t="s">
        <v>30</v>
      </c>
      <c r="I229" s="11">
        <v>179308</v>
      </c>
      <c r="J229" s="11" t="s">
        <v>30</v>
      </c>
      <c r="K229" s="54">
        <f t="shared" si="3"/>
        <v>1</v>
      </c>
      <c r="L229" s="11" t="s">
        <v>30</v>
      </c>
      <c r="M229" s="11" t="s">
        <v>30</v>
      </c>
      <c r="N229" s="11" t="s">
        <v>30</v>
      </c>
      <c r="O229" s="4"/>
    </row>
    <row r="230" spans="1:15" x14ac:dyDescent="0.25">
      <c r="A230" s="32" t="s">
        <v>439</v>
      </c>
      <c r="B230" s="17" t="s">
        <v>598</v>
      </c>
      <c r="C230" s="11">
        <v>3058825.13</v>
      </c>
      <c r="D230" s="11">
        <v>2297066.33</v>
      </c>
      <c r="E230" s="11" t="s">
        <v>30</v>
      </c>
      <c r="F230" s="11" t="s">
        <v>30</v>
      </c>
      <c r="G230" s="11" t="s">
        <v>30</v>
      </c>
      <c r="H230" s="11" t="s">
        <v>30</v>
      </c>
      <c r="I230" s="11">
        <f>I231</f>
        <v>3058825.13</v>
      </c>
      <c r="J230" s="11" t="s">
        <v>30</v>
      </c>
      <c r="K230" s="54">
        <f t="shared" si="3"/>
        <v>1</v>
      </c>
      <c r="L230" s="11" t="s">
        <v>30</v>
      </c>
      <c r="M230" s="11" t="s">
        <v>30</v>
      </c>
      <c r="N230" s="11" t="s">
        <v>30</v>
      </c>
      <c r="O230" s="4"/>
    </row>
    <row r="231" spans="1:15" x14ac:dyDescent="0.25">
      <c r="A231" s="32" t="s">
        <v>288</v>
      </c>
      <c r="B231" s="17" t="s">
        <v>599</v>
      </c>
      <c r="C231" s="11">
        <v>3058825.13</v>
      </c>
      <c r="D231" s="11">
        <v>2297066.33</v>
      </c>
      <c r="E231" s="11" t="s">
        <v>30</v>
      </c>
      <c r="F231" s="11" t="s">
        <v>30</v>
      </c>
      <c r="G231" s="11" t="s">
        <v>30</v>
      </c>
      <c r="H231" s="11" t="s">
        <v>30</v>
      </c>
      <c r="I231" s="11">
        <v>3058825.13</v>
      </c>
      <c r="J231" s="11" t="s">
        <v>30</v>
      </c>
      <c r="K231" s="54">
        <f t="shared" si="3"/>
        <v>1</v>
      </c>
      <c r="L231" s="11" t="s">
        <v>30</v>
      </c>
      <c r="M231" s="11" t="s">
        <v>30</v>
      </c>
      <c r="N231" s="11" t="s">
        <v>30</v>
      </c>
      <c r="O231" s="4"/>
    </row>
    <row r="232" spans="1:15" ht="23.25" x14ac:dyDescent="0.25">
      <c r="A232" s="32" t="s">
        <v>543</v>
      </c>
      <c r="B232" s="17" t="s">
        <v>600</v>
      </c>
      <c r="C232" s="11">
        <v>14011458.23</v>
      </c>
      <c r="D232" s="11">
        <v>9849996.7699999996</v>
      </c>
      <c r="E232" s="11" t="s">
        <v>30</v>
      </c>
      <c r="F232" s="11" t="s">
        <v>30</v>
      </c>
      <c r="G232" s="11" t="s">
        <v>30</v>
      </c>
      <c r="H232" s="11" t="s">
        <v>30</v>
      </c>
      <c r="I232" s="11">
        <f>I233</f>
        <v>14011458.23</v>
      </c>
      <c r="J232" s="11" t="s">
        <v>30</v>
      </c>
      <c r="K232" s="54">
        <f t="shared" si="3"/>
        <v>1</v>
      </c>
      <c r="L232" s="11" t="s">
        <v>30</v>
      </c>
      <c r="M232" s="11" t="s">
        <v>30</v>
      </c>
      <c r="N232" s="11" t="s">
        <v>30</v>
      </c>
      <c r="O232" s="4"/>
    </row>
    <row r="233" spans="1:15" x14ac:dyDescent="0.25">
      <c r="A233" s="32" t="s">
        <v>545</v>
      </c>
      <c r="B233" s="17" t="s">
        <v>601</v>
      </c>
      <c r="C233" s="11">
        <v>14011458.23</v>
      </c>
      <c r="D233" s="11">
        <v>9849996.7699999996</v>
      </c>
      <c r="E233" s="11" t="s">
        <v>30</v>
      </c>
      <c r="F233" s="11" t="s">
        <v>30</v>
      </c>
      <c r="G233" s="11" t="s">
        <v>30</v>
      </c>
      <c r="H233" s="11" t="s">
        <v>30</v>
      </c>
      <c r="I233" s="11">
        <f>I234</f>
        <v>14011458.23</v>
      </c>
      <c r="J233" s="11" t="s">
        <v>30</v>
      </c>
      <c r="K233" s="54">
        <f t="shared" si="3"/>
        <v>1</v>
      </c>
      <c r="L233" s="11" t="s">
        <v>30</v>
      </c>
      <c r="M233" s="11" t="s">
        <v>30</v>
      </c>
      <c r="N233" s="11" t="s">
        <v>30</v>
      </c>
      <c r="O233" s="4"/>
    </row>
    <row r="234" spans="1:15" ht="34.5" x14ac:dyDescent="0.25">
      <c r="A234" s="32" t="s">
        <v>547</v>
      </c>
      <c r="B234" s="17" t="s">
        <v>602</v>
      </c>
      <c r="C234" s="11">
        <v>14011458.23</v>
      </c>
      <c r="D234" s="11">
        <v>9849996.7699999996</v>
      </c>
      <c r="E234" s="11" t="s">
        <v>30</v>
      </c>
      <c r="F234" s="11" t="s">
        <v>30</v>
      </c>
      <c r="G234" s="11" t="s">
        <v>30</v>
      </c>
      <c r="H234" s="11" t="s">
        <v>30</v>
      </c>
      <c r="I234" s="11">
        <v>14011458.23</v>
      </c>
      <c r="J234" s="11" t="s">
        <v>30</v>
      </c>
      <c r="K234" s="54">
        <f t="shared" si="3"/>
        <v>1</v>
      </c>
      <c r="L234" s="11" t="s">
        <v>30</v>
      </c>
      <c r="M234" s="11" t="s">
        <v>30</v>
      </c>
      <c r="N234" s="11" t="s">
        <v>30</v>
      </c>
      <c r="O234" s="4"/>
    </row>
    <row r="235" spans="1:15" x14ac:dyDescent="0.25">
      <c r="A235" s="32" t="s">
        <v>603</v>
      </c>
      <c r="B235" s="17" t="s">
        <v>604</v>
      </c>
      <c r="C235" s="11">
        <v>78000</v>
      </c>
      <c r="D235" s="11">
        <v>52000</v>
      </c>
      <c r="E235" s="11" t="s">
        <v>30</v>
      </c>
      <c r="F235" s="11" t="s">
        <v>30</v>
      </c>
      <c r="G235" s="11" t="s">
        <v>30</v>
      </c>
      <c r="H235" s="11" t="s">
        <v>30</v>
      </c>
      <c r="I235" s="11">
        <f>I236</f>
        <v>78000</v>
      </c>
      <c r="J235" s="11" t="s">
        <v>30</v>
      </c>
      <c r="K235" s="54">
        <f t="shared" si="3"/>
        <v>1</v>
      </c>
      <c r="L235" s="11" t="s">
        <v>30</v>
      </c>
      <c r="M235" s="11" t="s">
        <v>30</v>
      </c>
      <c r="N235" s="11" t="s">
        <v>30</v>
      </c>
      <c r="O235" s="4"/>
    </row>
    <row r="236" spans="1:15" x14ac:dyDescent="0.25">
      <c r="A236" s="32" t="s">
        <v>605</v>
      </c>
      <c r="B236" s="17" t="s">
        <v>606</v>
      </c>
      <c r="C236" s="11">
        <v>78000</v>
      </c>
      <c r="D236" s="11">
        <v>52000</v>
      </c>
      <c r="E236" s="11" t="s">
        <v>30</v>
      </c>
      <c r="F236" s="11" t="s">
        <v>30</v>
      </c>
      <c r="G236" s="11" t="s">
        <v>30</v>
      </c>
      <c r="H236" s="11" t="s">
        <v>30</v>
      </c>
      <c r="I236" s="11">
        <f>I237</f>
        <v>78000</v>
      </c>
      <c r="J236" s="11" t="s">
        <v>30</v>
      </c>
      <c r="K236" s="54">
        <f t="shared" si="3"/>
        <v>1</v>
      </c>
      <c r="L236" s="11" t="s">
        <v>30</v>
      </c>
      <c r="M236" s="11" t="s">
        <v>30</v>
      </c>
      <c r="N236" s="11" t="s">
        <v>30</v>
      </c>
      <c r="O236" s="4"/>
    </row>
    <row r="237" spans="1:15" x14ac:dyDescent="0.25">
      <c r="A237" s="32" t="s">
        <v>392</v>
      </c>
      <c r="B237" s="17" t="s">
        <v>607</v>
      </c>
      <c r="C237" s="11">
        <v>78000</v>
      </c>
      <c r="D237" s="11">
        <v>52000</v>
      </c>
      <c r="E237" s="11" t="s">
        <v>30</v>
      </c>
      <c r="F237" s="11" t="s">
        <v>30</v>
      </c>
      <c r="G237" s="11" t="s">
        <v>30</v>
      </c>
      <c r="H237" s="11" t="s">
        <v>30</v>
      </c>
      <c r="I237" s="11">
        <f>I238</f>
        <v>78000</v>
      </c>
      <c r="J237" s="11" t="s">
        <v>30</v>
      </c>
      <c r="K237" s="54">
        <f t="shared" si="3"/>
        <v>1</v>
      </c>
      <c r="L237" s="11" t="s">
        <v>30</v>
      </c>
      <c r="M237" s="11" t="s">
        <v>30</v>
      </c>
      <c r="N237" s="11" t="s">
        <v>30</v>
      </c>
      <c r="O237" s="4"/>
    </row>
    <row r="238" spans="1:15" ht="23.25" x14ac:dyDescent="0.25">
      <c r="A238" s="32" t="s">
        <v>608</v>
      </c>
      <c r="B238" s="17" t="s">
        <v>609</v>
      </c>
      <c r="C238" s="11">
        <v>78000</v>
      </c>
      <c r="D238" s="11">
        <v>52000</v>
      </c>
      <c r="E238" s="11" t="s">
        <v>30</v>
      </c>
      <c r="F238" s="11" t="s">
        <v>30</v>
      </c>
      <c r="G238" s="11" t="s">
        <v>30</v>
      </c>
      <c r="H238" s="11" t="s">
        <v>30</v>
      </c>
      <c r="I238" s="11">
        <f>I239</f>
        <v>78000</v>
      </c>
      <c r="J238" s="11" t="s">
        <v>30</v>
      </c>
      <c r="K238" s="54">
        <f t="shared" si="3"/>
        <v>1</v>
      </c>
      <c r="L238" s="11" t="s">
        <v>30</v>
      </c>
      <c r="M238" s="11" t="s">
        <v>30</v>
      </c>
      <c r="N238" s="11" t="s">
        <v>30</v>
      </c>
      <c r="O238" s="4"/>
    </row>
    <row r="239" spans="1:15" ht="23.25" x14ac:dyDescent="0.25">
      <c r="A239" s="32" t="s">
        <v>610</v>
      </c>
      <c r="B239" s="17" t="s">
        <v>611</v>
      </c>
      <c r="C239" s="11">
        <v>78000</v>
      </c>
      <c r="D239" s="11">
        <v>52000</v>
      </c>
      <c r="E239" s="11" t="s">
        <v>30</v>
      </c>
      <c r="F239" s="11" t="s">
        <v>30</v>
      </c>
      <c r="G239" s="11" t="s">
        <v>30</v>
      </c>
      <c r="H239" s="11" t="s">
        <v>30</v>
      </c>
      <c r="I239" s="11">
        <v>78000</v>
      </c>
      <c r="J239" s="11" t="s">
        <v>30</v>
      </c>
      <c r="K239" s="54">
        <f t="shared" si="3"/>
        <v>1</v>
      </c>
      <c r="L239" s="11" t="s">
        <v>30</v>
      </c>
      <c r="M239" s="11" t="s">
        <v>30</v>
      </c>
      <c r="N239" s="11" t="s">
        <v>30</v>
      </c>
      <c r="O239" s="4"/>
    </row>
    <row r="240" spans="1:15" x14ac:dyDescent="0.25">
      <c r="A240" s="32" t="s">
        <v>612</v>
      </c>
      <c r="B240" s="17" t="s">
        <v>613</v>
      </c>
      <c r="C240" s="11">
        <v>12436622.699999999</v>
      </c>
      <c r="D240" s="11">
        <v>8482851.1099999994</v>
      </c>
      <c r="E240" s="11" t="s">
        <v>30</v>
      </c>
      <c r="F240" s="11" t="s">
        <v>30</v>
      </c>
      <c r="G240" s="11" t="s">
        <v>30</v>
      </c>
      <c r="H240" s="11" t="s">
        <v>30</v>
      </c>
      <c r="I240" s="11">
        <f>I241+I245+I250</f>
        <v>12089392.75</v>
      </c>
      <c r="J240" s="11" t="s">
        <v>30</v>
      </c>
      <c r="K240" s="54">
        <f t="shared" si="3"/>
        <v>0.97208004468930309</v>
      </c>
      <c r="L240" s="11" t="s">
        <v>30</v>
      </c>
      <c r="M240" s="11" t="s">
        <v>30</v>
      </c>
      <c r="N240" s="11" t="s">
        <v>30</v>
      </c>
      <c r="O240" s="4"/>
    </row>
    <row r="241" spans="1:15" x14ac:dyDescent="0.25">
      <c r="A241" s="32" t="s">
        <v>614</v>
      </c>
      <c r="B241" s="17" t="s">
        <v>615</v>
      </c>
      <c r="C241" s="11">
        <v>1800000</v>
      </c>
      <c r="D241" s="11">
        <v>1225262.77</v>
      </c>
      <c r="E241" s="11" t="s">
        <v>30</v>
      </c>
      <c r="F241" s="11" t="s">
        <v>30</v>
      </c>
      <c r="G241" s="11" t="s">
        <v>30</v>
      </c>
      <c r="H241" s="11" t="s">
        <v>30</v>
      </c>
      <c r="I241" s="11">
        <f>I242</f>
        <v>1800000</v>
      </c>
      <c r="J241" s="11" t="s">
        <v>30</v>
      </c>
      <c r="K241" s="54">
        <f t="shared" si="3"/>
        <v>1</v>
      </c>
      <c r="L241" s="11" t="s">
        <v>30</v>
      </c>
      <c r="M241" s="11" t="s">
        <v>30</v>
      </c>
      <c r="N241" s="11" t="s">
        <v>30</v>
      </c>
      <c r="O241" s="4"/>
    </row>
    <row r="242" spans="1:15" x14ac:dyDescent="0.25">
      <c r="A242" s="32" t="s">
        <v>392</v>
      </c>
      <c r="B242" s="17" t="s">
        <v>616</v>
      </c>
      <c r="C242" s="11">
        <v>1800000</v>
      </c>
      <c r="D242" s="11">
        <v>1225262.77</v>
      </c>
      <c r="E242" s="11" t="s">
        <v>30</v>
      </c>
      <c r="F242" s="11" t="s">
        <v>30</v>
      </c>
      <c r="G242" s="11" t="s">
        <v>30</v>
      </c>
      <c r="H242" s="11" t="s">
        <v>30</v>
      </c>
      <c r="I242" s="11">
        <f>I243</f>
        <v>1800000</v>
      </c>
      <c r="J242" s="11" t="s">
        <v>30</v>
      </c>
      <c r="K242" s="54">
        <f t="shared" si="3"/>
        <v>1</v>
      </c>
      <c r="L242" s="11" t="s">
        <v>30</v>
      </c>
      <c r="M242" s="11" t="s">
        <v>30</v>
      </c>
      <c r="N242" s="11" t="s">
        <v>30</v>
      </c>
      <c r="O242" s="4"/>
    </row>
    <row r="243" spans="1:15" ht="23.25" x14ac:dyDescent="0.25">
      <c r="A243" s="32" t="s">
        <v>608</v>
      </c>
      <c r="B243" s="17" t="s">
        <v>617</v>
      </c>
      <c r="C243" s="11">
        <v>1800000</v>
      </c>
      <c r="D243" s="11">
        <v>1225262.77</v>
      </c>
      <c r="E243" s="11" t="s">
        <v>30</v>
      </c>
      <c r="F243" s="11" t="s">
        <v>30</v>
      </c>
      <c r="G243" s="11" t="s">
        <v>30</v>
      </c>
      <c r="H243" s="11" t="s">
        <v>30</v>
      </c>
      <c r="I243" s="11">
        <f>I244</f>
        <v>1800000</v>
      </c>
      <c r="J243" s="11" t="s">
        <v>30</v>
      </c>
      <c r="K243" s="54">
        <f t="shared" si="3"/>
        <v>1</v>
      </c>
      <c r="L243" s="11" t="s">
        <v>30</v>
      </c>
      <c r="M243" s="11" t="s">
        <v>30</v>
      </c>
      <c r="N243" s="11" t="s">
        <v>30</v>
      </c>
      <c r="O243" s="4"/>
    </row>
    <row r="244" spans="1:15" ht="23.25" x14ac:dyDescent="0.25">
      <c r="A244" s="32" t="s">
        <v>610</v>
      </c>
      <c r="B244" s="17" t="s">
        <v>618</v>
      </c>
      <c r="C244" s="11">
        <v>1800000</v>
      </c>
      <c r="D244" s="11">
        <v>1225262.77</v>
      </c>
      <c r="E244" s="11" t="s">
        <v>30</v>
      </c>
      <c r="F244" s="11" t="s">
        <v>30</v>
      </c>
      <c r="G244" s="11" t="s">
        <v>30</v>
      </c>
      <c r="H244" s="11" t="s">
        <v>30</v>
      </c>
      <c r="I244" s="11">
        <v>1800000</v>
      </c>
      <c r="J244" s="11" t="s">
        <v>30</v>
      </c>
      <c r="K244" s="54">
        <f t="shared" si="3"/>
        <v>1</v>
      </c>
      <c r="L244" s="11" t="s">
        <v>30</v>
      </c>
      <c r="M244" s="11" t="s">
        <v>30</v>
      </c>
      <c r="N244" s="11" t="s">
        <v>30</v>
      </c>
      <c r="O244" s="4"/>
    </row>
    <row r="245" spans="1:15" x14ac:dyDescent="0.25">
      <c r="A245" s="32" t="s">
        <v>619</v>
      </c>
      <c r="B245" s="17" t="s">
        <v>620</v>
      </c>
      <c r="C245" s="11">
        <v>5569317.7599999998</v>
      </c>
      <c r="D245" s="11">
        <v>2623910.88</v>
      </c>
      <c r="E245" s="11" t="s">
        <v>30</v>
      </c>
      <c r="F245" s="11" t="s">
        <v>30</v>
      </c>
      <c r="G245" s="11" t="s">
        <v>30</v>
      </c>
      <c r="H245" s="11" t="s">
        <v>30</v>
      </c>
      <c r="I245" s="11">
        <f>I246</f>
        <v>5259915.8099999996</v>
      </c>
      <c r="J245" s="11" t="s">
        <v>30</v>
      </c>
      <c r="K245" s="54">
        <f t="shared" si="3"/>
        <v>0.94444526900185344</v>
      </c>
      <c r="L245" s="11" t="s">
        <v>30</v>
      </c>
      <c r="M245" s="11" t="s">
        <v>30</v>
      </c>
      <c r="N245" s="11" t="s">
        <v>30</v>
      </c>
      <c r="O245" s="4"/>
    </row>
    <row r="246" spans="1:15" x14ac:dyDescent="0.25">
      <c r="A246" s="32" t="s">
        <v>392</v>
      </c>
      <c r="B246" s="17" t="s">
        <v>621</v>
      </c>
      <c r="C246" s="11">
        <v>5569317.7599999998</v>
      </c>
      <c r="D246" s="11">
        <v>2623910.88</v>
      </c>
      <c r="E246" s="11" t="s">
        <v>30</v>
      </c>
      <c r="F246" s="11" t="s">
        <v>30</v>
      </c>
      <c r="G246" s="11" t="s">
        <v>30</v>
      </c>
      <c r="H246" s="11" t="s">
        <v>30</v>
      </c>
      <c r="I246" s="11">
        <f>I247</f>
        <v>5259915.8099999996</v>
      </c>
      <c r="J246" s="11" t="s">
        <v>30</v>
      </c>
      <c r="K246" s="54">
        <f t="shared" si="3"/>
        <v>0.94444526900185344</v>
      </c>
      <c r="L246" s="11" t="s">
        <v>30</v>
      </c>
      <c r="M246" s="11" t="s">
        <v>30</v>
      </c>
      <c r="N246" s="11" t="s">
        <v>30</v>
      </c>
      <c r="O246" s="4"/>
    </row>
    <row r="247" spans="1:15" ht="23.25" x14ac:dyDescent="0.25">
      <c r="A247" s="32" t="s">
        <v>608</v>
      </c>
      <c r="B247" s="17" t="s">
        <v>622</v>
      </c>
      <c r="C247" s="11">
        <v>5569317.7599999998</v>
      </c>
      <c r="D247" s="11">
        <v>2623910.88</v>
      </c>
      <c r="E247" s="11" t="s">
        <v>30</v>
      </c>
      <c r="F247" s="11" t="s">
        <v>30</v>
      </c>
      <c r="G247" s="11" t="s">
        <v>30</v>
      </c>
      <c r="H247" s="11" t="s">
        <v>30</v>
      </c>
      <c r="I247" s="11">
        <f>I248+I249</f>
        <v>5259915.8099999996</v>
      </c>
      <c r="J247" s="11" t="s">
        <v>30</v>
      </c>
      <c r="K247" s="54">
        <f t="shared" si="3"/>
        <v>0.94444526900185344</v>
      </c>
      <c r="L247" s="11" t="s">
        <v>30</v>
      </c>
      <c r="M247" s="11" t="s">
        <v>30</v>
      </c>
      <c r="N247" s="11" t="s">
        <v>30</v>
      </c>
      <c r="O247" s="4"/>
    </row>
    <row r="248" spans="1:15" x14ac:dyDescent="0.25">
      <c r="A248" s="32" t="s">
        <v>623</v>
      </c>
      <c r="B248" s="17" t="s">
        <v>624</v>
      </c>
      <c r="C248" s="11">
        <v>5515717.7599999998</v>
      </c>
      <c r="D248" s="11">
        <v>2570310.88</v>
      </c>
      <c r="E248" s="11" t="s">
        <v>30</v>
      </c>
      <c r="F248" s="11" t="s">
        <v>30</v>
      </c>
      <c r="G248" s="11" t="s">
        <v>30</v>
      </c>
      <c r="H248" s="11" t="s">
        <v>30</v>
      </c>
      <c r="I248" s="11">
        <v>5206315.8099999996</v>
      </c>
      <c r="J248" s="11" t="s">
        <v>30</v>
      </c>
      <c r="K248" s="54">
        <f t="shared" si="3"/>
        <v>0.9439054057037175</v>
      </c>
      <c r="L248" s="11" t="s">
        <v>30</v>
      </c>
      <c r="M248" s="11" t="s">
        <v>30</v>
      </c>
      <c r="N248" s="11" t="s">
        <v>30</v>
      </c>
      <c r="O248" s="4"/>
    </row>
    <row r="249" spans="1:15" ht="23.25" x14ac:dyDescent="0.25">
      <c r="A249" s="32" t="s">
        <v>625</v>
      </c>
      <c r="B249" s="17" t="s">
        <v>626</v>
      </c>
      <c r="C249" s="11">
        <v>53600</v>
      </c>
      <c r="D249" s="11">
        <v>53600</v>
      </c>
      <c r="E249" s="11" t="s">
        <v>30</v>
      </c>
      <c r="F249" s="11" t="s">
        <v>30</v>
      </c>
      <c r="G249" s="11" t="s">
        <v>30</v>
      </c>
      <c r="H249" s="11" t="s">
        <v>30</v>
      </c>
      <c r="I249" s="11">
        <v>53600</v>
      </c>
      <c r="J249" s="11" t="s">
        <v>30</v>
      </c>
      <c r="K249" s="54">
        <f t="shared" si="3"/>
        <v>1</v>
      </c>
      <c r="L249" s="11" t="s">
        <v>30</v>
      </c>
      <c r="M249" s="11" t="s">
        <v>30</v>
      </c>
      <c r="N249" s="11" t="s">
        <v>30</v>
      </c>
      <c r="O249" s="4"/>
    </row>
    <row r="250" spans="1:15" x14ac:dyDescent="0.25">
      <c r="A250" s="32" t="s">
        <v>627</v>
      </c>
      <c r="B250" s="17" t="s">
        <v>628</v>
      </c>
      <c r="C250" s="11">
        <v>5067304.9400000004</v>
      </c>
      <c r="D250" s="11">
        <v>4633677.46</v>
      </c>
      <c r="E250" s="11" t="s">
        <v>30</v>
      </c>
      <c r="F250" s="11" t="s">
        <v>30</v>
      </c>
      <c r="G250" s="11" t="s">
        <v>30</v>
      </c>
      <c r="H250" s="11" t="s">
        <v>30</v>
      </c>
      <c r="I250" s="11">
        <f>I251+I254+I257</f>
        <v>5029476.9399999995</v>
      </c>
      <c r="J250" s="11" t="s">
        <v>30</v>
      </c>
      <c r="K250" s="54">
        <f t="shared" si="3"/>
        <v>0.99253488778593202</v>
      </c>
      <c r="L250" s="11" t="s">
        <v>30</v>
      </c>
      <c r="M250" s="11" t="s">
        <v>30</v>
      </c>
      <c r="N250" s="11" t="s">
        <v>30</v>
      </c>
      <c r="O250" s="4"/>
    </row>
    <row r="251" spans="1:15" ht="23.25" x14ac:dyDescent="0.25">
      <c r="A251" s="32" t="s">
        <v>340</v>
      </c>
      <c r="B251" s="17" t="s">
        <v>629</v>
      </c>
      <c r="C251" s="11">
        <v>11430.69</v>
      </c>
      <c r="D251" s="11">
        <v>5581.45</v>
      </c>
      <c r="E251" s="11" t="s">
        <v>30</v>
      </c>
      <c r="F251" s="11" t="s">
        <v>30</v>
      </c>
      <c r="G251" s="11" t="s">
        <v>30</v>
      </c>
      <c r="H251" s="11" t="s">
        <v>30</v>
      </c>
      <c r="I251" s="11">
        <f>I252</f>
        <v>11430.69</v>
      </c>
      <c r="J251" s="11" t="s">
        <v>30</v>
      </c>
      <c r="K251" s="54">
        <f t="shared" si="3"/>
        <v>1</v>
      </c>
      <c r="L251" s="11" t="s">
        <v>30</v>
      </c>
      <c r="M251" s="11" t="s">
        <v>30</v>
      </c>
      <c r="N251" s="11" t="s">
        <v>30</v>
      </c>
      <c r="O251" s="4"/>
    </row>
    <row r="252" spans="1:15" ht="23.25" x14ac:dyDescent="0.25">
      <c r="A252" s="32" t="s">
        <v>342</v>
      </c>
      <c r="B252" s="17" t="s">
        <v>630</v>
      </c>
      <c r="C252" s="11">
        <v>11430.69</v>
      </c>
      <c r="D252" s="11">
        <v>5581.45</v>
      </c>
      <c r="E252" s="11" t="s">
        <v>30</v>
      </c>
      <c r="F252" s="11" t="s">
        <v>30</v>
      </c>
      <c r="G252" s="11" t="s">
        <v>30</v>
      </c>
      <c r="H252" s="11" t="s">
        <v>30</v>
      </c>
      <c r="I252" s="11">
        <f>I253</f>
        <v>11430.69</v>
      </c>
      <c r="J252" s="11" t="s">
        <v>30</v>
      </c>
      <c r="K252" s="54">
        <f t="shared" si="3"/>
        <v>1</v>
      </c>
      <c r="L252" s="11" t="s">
        <v>30</v>
      </c>
      <c r="M252" s="11" t="s">
        <v>30</v>
      </c>
      <c r="N252" s="11" t="s">
        <v>30</v>
      </c>
      <c r="O252" s="4"/>
    </row>
    <row r="253" spans="1:15" x14ac:dyDescent="0.25">
      <c r="A253" s="32" t="s">
        <v>344</v>
      </c>
      <c r="B253" s="17" t="s">
        <v>631</v>
      </c>
      <c r="C253" s="11">
        <v>11430.69</v>
      </c>
      <c r="D253" s="11">
        <v>5581.45</v>
      </c>
      <c r="E253" s="11" t="s">
        <v>30</v>
      </c>
      <c r="F253" s="11" t="s">
        <v>30</v>
      </c>
      <c r="G253" s="11" t="s">
        <v>30</v>
      </c>
      <c r="H253" s="11" t="s">
        <v>30</v>
      </c>
      <c r="I253" s="11">
        <v>11430.69</v>
      </c>
      <c r="J253" s="11" t="s">
        <v>30</v>
      </c>
      <c r="K253" s="54">
        <f t="shared" si="3"/>
        <v>1</v>
      </c>
      <c r="L253" s="11" t="s">
        <v>30</v>
      </c>
      <c r="M253" s="11" t="s">
        <v>30</v>
      </c>
      <c r="N253" s="11" t="s">
        <v>30</v>
      </c>
      <c r="O253" s="4"/>
    </row>
    <row r="254" spans="1:15" x14ac:dyDescent="0.25">
      <c r="A254" s="32" t="s">
        <v>392</v>
      </c>
      <c r="B254" s="17" t="s">
        <v>632</v>
      </c>
      <c r="C254" s="11">
        <v>762046.25</v>
      </c>
      <c r="D254" s="11">
        <v>372096.01</v>
      </c>
      <c r="E254" s="11" t="s">
        <v>30</v>
      </c>
      <c r="F254" s="11" t="s">
        <v>30</v>
      </c>
      <c r="G254" s="11" t="s">
        <v>30</v>
      </c>
      <c r="H254" s="11" t="s">
        <v>30</v>
      </c>
      <c r="I254" s="11">
        <f>I255</f>
        <v>762046.25</v>
      </c>
      <c r="J254" s="11" t="s">
        <v>30</v>
      </c>
      <c r="K254" s="54">
        <f t="shared" si="3"/>
        <v>1</v>
      </c>
      <c r="L254" s="11" t="s">
        <v>30</v>
      </c>
      <c r="M254" s="11" t="s">
        <v>30</v>
      </c>
      <c r="N254" s="11" t="s">
        <v>30</v>
      </c>
      <c r="O254" s="4"/>
    </row>
    <row r="255" spans="1:15" ht="23.25" x14ac:dyDescent="0.25">
      <c r="A255" s="32" t="s">
        <v>608</v>
      </c>
      <c r="B255" s="17" t="s">
        <v>633</v>
      </c>
      <c r="C255" s="11">
        <v>762046.25</v>
      </c>
      <c r="D255" s="11">
        <v>372096.01</v>
      </c>
      <c r="E255" s="11" t="s">
        <v>30</v>
      </c>
      <c r="F255" s="11" t="s">
        <v>30</v>
      </c>
      <c r="G255" s="11" t="s">
        <v>30</v>
      </c>
      <c r="H255" s="11" t="s">
        <v>30</v>
      </c>
      <c r="I255" s="11">
        <f>I256</f>
        <v>762046.25</v>
      </c>
      <c r="J255" s="11" t="s">
        <v>30</v>
      </c>
      <c r="K255" s="54">
        <f t="shared" si="3"/>
        <v>1</v>
      </c>
      <c r="L255" s="11" t="s">
        <v>30</v>
      </c>
      <c r="M255" s="11" t="s">
        <v>30</v>
      </c>
      <c r="N255" s="11" t="s">
        <v>30</v>
      </c>
      <c r="O255" s="4"/>
    </row>
    <row r="256" spans="1:15" ht="23.25" x14ac:dyDescent="0.25">
      <c r="A256" s="32" t="s">
        <v>610</v>
      </c>
      <c r="B256" s="17" t="s">
        <v>634</v>
      </c>
      <c r="C256" s="11">
        <v>762046.25</v>
      </c>
      <c r="D256" s="11">
        <v>372096.01</v>
      </c>
      <c r="E256" s="11" t="s">
        <v>30</v>
      </c>
      <c r="F256" s="11" t="s">
        <v>30</v>
      </c>
      <c r="G256" s="11" t="s">
        <v>30</v>
      </c>
      <c r="H256" s="11" t="s">
        <v>30</v>
      </c>
      <c r="I256" s="11">
        <v>762046.25</v>
      </c>
      <c r="J256" s="11" t="s">
        <v>30</v>
      </c>
      <c r="K256" s="54">
        <f t="shared" si="3"/>
        <v>1</v>
      </c>
      <c r="L256" s="11" t="s">
        <v>30</v>
      </c>
      <c r="M256" s="11" t="s">
        <v>30</v>
      </c>
      <c r="N256" s="11" t="s">
        <v>30</v>
      </c>
      <c r="O256" s="4"/>
    </row>
    <row r="257" spans="1:15" ht="23.25" x14ac:dyDescent="0.25">
      <c r="A257" s="32" t="s">
        <v>423</v>
      </c>
      <c r="B257" s="17" t="s">
        <v>635</v>
      </c>
      <c r="C257" s="11">
        <v>4293828</v>
      </c>
      <c r="D257" s="11">
        <v>4256000</v>
      </c>
      <c r="E257" s="11" t="s">
        <v>30</v>
      </c>
      <c r="F257" s="11" t="s">
        <v>30</v>
      </c>
      <c r="G257" s="11" t="s">
        <v>30</v>
      </c>
      <c r="H257" s="11" t="s">
        <v>30</v>
      </c>
      <c r="I257" s="11">
        <f>I258</f>
        <v>4256000</v>
      </c>
      <c r="J257" s="11" t="s">
        <v>30</v>
      </c>
      <c r="K257" s="54">
        <f t="shared" si="3"/>
        <v>0.99119014548323781</v>
      </c>
      <c r="L257" s="11" t="s">
        <v>30</v>
      </c>
      <c r="M257" s="11" t="s">
        <v>30</v>
      </c>
      <c r="N257" s="11" t="s">
        <v>30</v>
      </c>
      <c r="O257" s="4"/>
    </row>
    <row r="258" spans="1:15" x14ac:dyDescent="0.25">
      <c r="A258" s="32" t="s">
        <v>425</v>
      </c>
      <c r="B258" s="17" t="s">
        <v>636</v>
      </c>
      <c r="C258" s="11">
        <v>4293828</v>
      </c>
      <c r="D258" s="11">
        <v>4256000</v>
      </c>
      <c r="E258" s="11" t="s">
        <v>30</v>
      </c>
      <c r="F258" s="11" t="s">
        <v>30</v>
      </c>
      <c r="G258" s="11" t="s">
        <v>30</v>
      </c>
      <c r="H258" s="11" t="s">
        <v>30</v>
      </c>
      <c r="I258" s="11">
        <f>I259</f>
        <v>4256000</v>
      </c>
      <c r="J258" s="11" t="s">
        <v>30</v>
      </c>
      <c r="K258" s="54">
        <f t="shared" si="3"/>
        <v>0.99119014548323781</v>
      </c>
      <c r="L258" s="11" t="s">
        <v>30</v>
      </c>
      <c r="M258" s="11" t="s">
        <v>30</v>
      </c>
      <c r="N258" s="11" t="s">
        <v>30</v>
      </c>
      <c r="O258" s="4"/>
    </row>
    <row r="259" spans="1:15" ht="23.25" x14ac:dyDescent="0.25">
      <c r="A259" s="32" t="s">
        <v>637</v>
      </c>
      <c r="B259" s="17" t="s">
        <v>638</v>
      </c>
      <c r="C259" s="11">
        <v>4293828</v>
      </c>
      <c r="D259" s="11">
        <v>4256000</v>
      </c>
      <c r="E259" s="11" t="s">
        <v>30</v>
      </c>
      <c r="F259" s="11" t="s">
        <v>30</v>
      </c>
      <c r="G259" s="11" t="s">
        <v>30</v>
      </c>
      <c r="H259" s="11" t="s">
        <v>30</v>
      </c>
      <c r="I259" s="11">
        <v>4256000</v>
      </c>
      <c r="J259" s="11" t="s">
        <v>30</v>
      </c>
      <c r="K259" s="54">
        <f t="shared" si="3"/>
        <v>0.99119014548323781</v>
      </c>
      <c r="L259" s="11" t="s">
        <v>30</v>
      </c>
      <c r="M259" s="11" t="s">
        <v>30</v>
      </c>
      <c r="N259" s="11" t="s">
        <v>30</v>
      </c>
      <c r="O259" s="4"/>
    </row>
    <row r="260" spans="1:15" x14ac:dyDescent="0.25">
      <c r="A260" s="32" t="s">
        <v>639</v>
      </c>
      <c r="B260" s="17" t="s">
        <v>640</v>
      </c>
      <c r="C260" s="11">
        <v>1184520</v>
      </c>
      <c r="D260" s="11">
        <v>298874.83</v>
      </c>
      <c r="E260" s="11" t="s">
        <v>30</v>
      </c>
      <c r="F260" s="11" t="s">
        <v>30</v>
      </c>
      <c r="G260" s="11" t="s">
        <v>30</v>
      </c>
      <c r="H260" s="11" t="s">
        <v>30</v>
      </c>
      <c r="I260" s="11">
        <f>I261+I268</f>
        <v>1184520</v>
      </c>
      <c r="J260" s="11" t="s">
        <v>30</v>
      </c>
      <c r="K260" s="54">
        <f t="shared" si="3"/>
        <v>1</v>
      </c>
      <c r="L260" s="11" t="s">
        <v>30</v>
      </c>
      <c r="M260" s="11" t="s">
        <v>30</v>
      </c>
      <c r="N260" s="11" t="s">
        <v>30</v>
      </c>
      <c r="O260" s="4"/>
    </row>
    <row r="261" spans="1:15" x14ac:dyDescent="0.25">
      <c r="A261" s="32" t="s">
        <v>641</v>
      </c>
      <c r="B261" s="17" t="s">
        <v>642</v>
      </c>
      <c r="C261" s="11">
        <f>C262+C265</f>
        <v>995000</v>
      </c>
      <c r="D261" s="11">
        <v>228956.83</v>
      </c>
      <c r="E261" s="11" t="s">
        <v>30</v>
      </c>
      <c r="F261" s="11" t="s">
        <v>30</v>
      </c>
      <c r="G261" s="11" t="s">
        <v>30</v>
      </c>
      <c r="H261" s="11" t="s">
        <v>30</v>
      </c>
      <c r="I261" s="11">
        <f>I262+I265</f>
        <v>995000</v>
      </c>
      <c r="J261" s="11" t="s">
        <v>30</v>
      </c>
      <c r="K261" s="54">
        <f t="shared" si="3"/>
        <v>1</v>
      </c>
      <c r="L261" s="11" t="s">
        <v>30</v>
      </c>
      <c r="M261" s="11" t="s">
        <v>30</v>
      </c>
      <c r="N261" s="11" t="s">
        <v>30</v>
      </c>
      <c r="O261" s="4"/>
    </row>
    <row r="262" spans="1:15" ht="45.75" x14ac:dyDescent="0.25">
      <c r="A262" s="32" t="s">
        <v>315</v>
      </c>
      <c r="B262" s="17" t="s">
        <v>643</v>
      </c>
      <c r="C262" s="11">
        <v>175000</v>
      </c>
      <c r="D262" s="11">
        <v>41227.449999999997</v>
      </c>
      <c r="E262" s="11" t="s">
        <v>30</v>
      </c>
      <c r="F262" s="11" t="s">
        <v>30</v>
      </c>
      <c r="G262" s="11" t="s">
        <v>30</v>
      </c>
      <c r="H262" s="11" t="s">
        <v>30</v>
      </c>
      <c r="I262" s="11">
        <f>I263</f>
        <v>175000</v>
      </c>
      <c r="J262" s="11" t="s">
        <v>30</v>
      </c>
      <c r="K262" s="54">
        <f t="shared" si="3"/>
        <v>1</v>
      </c>
      <c r="L262" s="11" t="s">
        <v>30</v>
      </c>
      <c r="M262" s="11" t="s">
        <v>30</v>
      </c>
      <c r="N262" s="11" t="s">
        <v>30</v>
      </c>
      <c r="O262" s="4"/>
    </row>
    <row r="263" spans="1:15" ht="23.25" x14ac:dyDescent="0.25">
      <c r="A263" s="32" t="s">
        <v>317</v>
      </c>
      <c r="B263" s="17" t="s">
        <v>644</v>
      </c>
      <c r="C263" s="11">
        <v>175000</v>
      </c>
      <c r="D263" s="11">
        <v>41227.449999999997</v>
      </c>
      <c r="E263" s="11" t="s">
        <v>30</v>
      </c>
      <c r="F263" s="11" t="s">
        <v>30</v>
      </c>
      <c r="G263" s="11" t="s">
        <v>30</v>
      </c>
      <c r="H263" s="11" t="s">
        <v>30</v>
      </c>
      <c r="I263" s="11">
        <f>I264</f>
        <v>175000</v>
      </c>
      <c r="J263" s="11" t="s">
        <v>30</v>
      </c>
      <c r="K263" s="54">
        <f t="shared" si="3"/>
        <v>1</v>
      </c>
      <c r="L263" s="11" t="s">
        <v>30</v>
      </c>
      <c r="M263" s="11" t="s">
        <v>30</v>
      </c>
      <c r="N263" s="11" t="s">
        <v>30</v>
      </c>
      <c r="O263" s="4"/>
    </row>
    <row r="264" spans="1:15" ht="45.75" x14ac:dyDescent="0.25">
      <c r="A264" s="32" t="s">
        <v>330</v>
      </c>
      <c r="B264" s="17" t="s">
        <v>645</v>
      </c>
      <c r="C264" s="11">
        <v>175000</v>
      </c>
      <c r="D264" s="11">
        <v>41227.449999999997</v>
      </c>
      <c r="E264" s="11" t="s">
        <v>30</v>
      </c>
      <c r="F264" s="11" t="s">
        <v>30</v>
      </c>
      <c r="G264" s="11" t="s">
        <v>30</v>
      </c>
      <c r="H264" s="11" t="s">
        <v>30</v>
      </c>
      <c r="I264" s="11">
        <v>175000</v>
      </c>
      <c r="J264" s="11" t="s">
        <v>30</v>
      </c>
      <c r="K264" s="54">
        <f t="shared" ref="K264:K277" si="4">I264/C264</f>
        <v>1</v>
      </c>
      <c r="L264" s="11" t="s">
        <v>30</v>
      </c>
      <c r="M264" s="11" t="s">
        <v>30</v>
      </c>
      <c r="N264" s="11" t="s">
        <v>30</v>
      </c>
      <c r="O264" s="4"/>
    </row>
    <row r="265" spans="1:15" ht="23.25" x14ac:dyDescent="0.25">
      <c r="A265" s="32" t="s">
        <v>340</v>
      </c>
      <c r="B265" s="17" t="s">
        <v>646</v>
      </c>
      <c r="C265" s="11">
        <v>820000</v>
      </c>
      <c r="D265" s="11">
        <v>187729.38</v>
      </c>
      <c r="E265" s="11" t="s">
        <v>30</v>
      </c>
      <c r="F265" s="11" t="s">
        <v>30</v>
      </c>
      <c r="G265" s="11" t="s">
        <v>30</v>
      </c>
      <c r="H265" s="11" t="s">
        <v>30</v>
      </c>
      <c r="I265" s="11">
        <f>I266</f>
        <v>820000</v>
      </c>
      <c r="J265" s="11" t="s">
        <v>30</v>
      </c>
      <c r="K265" s="54">
        <f t="shared" si="4"/>
        <v>1</v>
      </c>
      <c r="L265" s="11" t="s">
        <v>30</v>
      </c>
      <c r="M265" s="11" t="s">
        <v>30</v>
      </c>
      <c r="N265" s="11" t="s">
        <v>30</v>
      </c>
      <c r="O265" s="4"/>
    </row>
    <row r="266" spans="1:15" ht="23.25" x14ac:dyDescent="0.25">
      <c r="A266" s="32" t="s">
        <v>342</v>
      </c>
      <c r="B266" s="17" t="s">
        <v>647</v>
      </c>
      <c r="C266" s="11">
        <v>820000</v>
      </c>
      <c r="D266" s="11">
        <v>187729.38</v>
      </c>
      <c r="E266" s="11" t="s">
        <v>30</v>
      </c>
      <c r="F266" s="11" t="s">
        <v>30</v>
      </c>
      <c r="G266" s="11" t="s">
        <v>30</v>
      </c>
      <c r="H266" s="11" t="s">
        <v>30</v>
      </c>
      <c r="I266" s="11">
        <f>I267</f>
        <v>820000</v>
      </c>
      <c r="J266" s="11" t="s">
        <v>30</v>
      </c>
      <c r="K266" s="54">
        <f t="shared" si="4"/>
        <v>1</v>
      </c>
      <c r="L266" s="11" t="s">
        <v>30</v>
      </c>
      <c r="M266" s="11" t="s">
        <v>30</v>
      </c>
      <c r="N266" s="11" t="s">
        <v>30</v>
      </c>
      <c r="O266" s="4"/>
    </row>
    <row r="267" spans="1:15" x14ac:dyDescent="0.25">
      <c r="A267" s="32" t="s">
        <v>344</v>
      </c>
      <c r="B267" s="17" t="s">
        <v>648</v>
      </c>
      <c r="C267" s="11">
        <v>820000</v>
      </c>
      <c r="D267" s="11">
        <v>187729.38</v>
      </c>
      <c r="E267" s="11" t="s">
        <v>30</v>
      </c>
      <c r="F267" s="11" t="s">
        <v>30</v>
      </c>
      <c r="G267" s="11" t="s">
        <v>30</v>
      </c>
      <c r="H267" s="11" t="s">
        <v>30</v>
      </c>
      <c r="I267" s="11">
        <v>820000</v>
      </c>
      <c r="J267" s="11" t="s">
        <v>30</v>
      </c>
      <c r="K267" s="54">
        <f t="shared" si="4"/>
        <v>1</v>
      </c>
      <c r="L267" s="11" t="s">
        <v>30</v>
      </c>
      <c r="M267" s="11" t="s">
        <v>30</v>
      </c>
      <c r="N267" s="11" t="s">
        <v>30</v>
      </c>
      <c r="O267" s="4"/>
    </row>
    <row r="268" spans="1:15" x14ac:dyDescent="0.25">
      <c r="A268" s="32" t="s">
        <v>649</v>
      </c>
      <c r="B268" s="17" t="s">
        <v>650</v>
      </c>
      <c r="C268" s="11">
        <v>189520</v>
      </c>
      <c r="D268" s="11">
        <v>69918</v>
      </c>
      <c r="E268" s="11" t="s">
        <v>30</v>
      </c>
      <c r="F268" s="11" t="s">
        <v>30</v>
      </c>
      <c r="G268" s="11" t="s">
        <v>30</v>
      </c>
      <c r="H268" s="11" t="s">
        <v>30</v>
      </c>
      <c r="I268" s="11">
        <f>I269</f>
        <v>189520</v>
      </c>
      <c r="J268" s="11" t="s">
        <v>30</v>
      </c>
      <c r="K268" s="54">
        <f t="shared" si="4"/>
        <v>1</v>
      </c>
      <c r="L268" s="11" t="s">
        <v>30</v>
      </c>
      <c r="M268" s="11" t="s">
        <v>30</v>
      </c>
      <c r="N268" s="11" t="s">
        <v>30</v>
      </c>
      <c r="O268" s="4"/>
    </row>
    <row r="269" spans="1:15" ht="23.25" x14ac:dyDescent="0.25">
      <c r="A269" s="32" t="s">
        <v>543</v>
      </c>
      <c r="B269" s="17" t="s">
        <v>651</v>
      </c>
      <c r="C269" s="11">
        <v>189520</v>
      </c>
      <c r="D269" s="11">
        <v>69918</v>
      </c>
      <c r="E269" s="11" t="s">
        <v>30</v>
      </c>
      <c r="F269" s="11" t="s">
        <v>30</v>
      </c>
      <c r="G269" s="11" t="s">
        <v>30</v>
      </c>
      <c r="H269" s="11" t="s">
        <v>30</v>
      </c>
      <c r="I269" s="11">
        <f>I270</f>
        <v>189520</v>
      </c>
      <c r="J269" s="11" t="s">
        <v>30</v>
      </c>
      <c r="K269" s="54">
        <f t="shared" si="4"/>
        <v>1</v>
      </c>
      <c r="L269" s="11" t="s">
        <v>30</v>
      </c>
      <c r="M269" s="11" t="s">
        <v>30</v>
      </c>
      <c r="N269" s="11" t="s">
        <v>30</v>
      </c>
      <c r="O269" s="4"/>
    </row>
    <row r="270" spans="1:15" x14ac:dyDescent="0.25">
      <c r="A270" s="32" t="s">
        <v>545</v>
      </c>
      <c r="B270" s="17" t="s">
        <v>652</v>
      </c>
      <c r="C270" s="11">
        <v>189520</v>
      </c>
      <c r="D270" s="11">
        <v>69918</v>
      </c>
      <c r="E270" s="11" t="s">
        <v>30</v>
      </c>
      <c r="F270" s="11" t="s">
        <v>30</v>
      </c>
      <c r="G270" s="11" t="s">
        <v>30</v>
      </c>
      <c r="H270" s="11" t="s">
        <v>30</v>
      </c>
      <c r="I270" s="11">
        <f>I271</f>
        <v>189520</v>
      </c>
      <c r="J270" s="11" t="s">
        <v>30</v>
      </c>
      <c r="K270" s="54">
        <f t="shared" si="4"/>
        <v>1</v>
      </c>
      <c r="L270" s="11" t="s">
        <v>30</v>
      </c>
      <c r="M270" s="11" t="s">
        <v>30</v>
      </c>
      <c r="N270" s="11" t="s">
        <v>30</v>
      </c>
      <c r="O270" s="4"/>
    </row>
    <row r="271" spans="1:15" ht="34.5" x14ac:dyDescent="0.25">
      <c r="A271" s="32" t="s">
        <v>547</v>
      </c>
      <c r="B271" s="17" t="s">
        <v>653</v>
      </c>
      <c r="C271" s="11">
        <v>189520</v>
      </c>
      <c r="D271" s="11">
        <v>69918</v>
      </c>
      <c r="E271" s="11" t="s">
        <v>30</v>
      </c>
      <c r="F271" s="11" t="s">
        <v>30</v>
      </c>
      <c r="G271" s="11" t="s">
        <v>30</v>
      </c>
      <c r="H271" s="11" t="s">
        <v>30</v>
      </c>
      <c r="I271" s="11">
        <v>189520</v>
      </c>
      <c r="J271" s="11" t="s">
        <v>30</v>
      </c>
      <c r="K271" s="54">
        <f t="shared" si="4"/>
        <v>1</v>
      </c>
      <c r="L271" s="11" t="s">
        <v>30</v>
      </c>
      <c r="M271" s="11" t="s">
        <v>30</v>
      </c>
      <c r="N271" s="11" t="s">
        <v>30</v>
      </c>
      <c r="O271" s="4"/>
    </row>
    <row r="272" spans="1:15" ht="23.25" x14ac:dyDescent="0.25">
      <c r="A272" s="32" t="s">
        <v>654</v>
      </c>
      <c r="B272" s="17" t="s">
        <v>655</v>
      </c>
      <c r="C272" s="11">
        <v>1320000</v>
      </c>
      <c r="D272" s="11">
        <v>545245.28</v>
      </c>
      <c r="E272" s="11" t="s">
        <v>30</v>
      </c>
      <c r="F272" s="11" t="s">
        <v>30</v>
      </c>
      <c r="G272" s="11" t="s">
        <v>30</v>
      </c>
      <c r="H272" s="11" t="s">
        <v>30</v>
      </c>
      <c r="I272" s="11">
        <f>I273</f>
        <v>719000</v>
      </c>
      <c r="J272" s="11" t="s">
        <v>30</v>
      </c>
      <c r="K272" s="54">
        <f t="shared" si="4"/>
        <v>0.54469696969696968</v>
      </c>
      <c r="L272" s="11" t="s">
        <v>30</v>
      </c>
      <c r="M272" s="11" t="s">
        <v>30</v>
      </c>
      <c r="N272" s="11" t="s">
        <v>30</v>
      </c>
      <c r="O272" s="4"/>
    </row>
    <row r="273" spans="1:15" ht="23.25" x14ac:dyDescent="0.25">
      <c r="A273" s="32" t="s">
        <v>656</v>
      </c>
      <c r="B273" s="17" t="s">
        <v>657</v>
      </c>
      <c r="C273" s="11">
        <v>1320000</v>
      </c>
      <c r="D273" s="11">
        <v>545245.28</v>
      </c>
      <c r="E273" s="11" t="s">
        <v>30</v>
      </c>
      <c r="F273" s="11" t="s">
        <v>30</v>
      </c>
      <c r="G273" s="11" t="s">
        <v>30</v>
      </c>
      <c r="H273" s="11" t="s">
        <v>30</v>
      </c>
      <c r="I273" s="11">
        <f>I274</f>
        <v>719000</v>
      </c>
      <c r="J273" s="11" t="s">
        <v>30</v>
      </c>
      <c r="K273" s="54">
        <f t="shared" si="4"/>
        <v>0.54469696969696968</v>
      </c>
      <c r="L273" s="11" t="s">
        <v>30</v>
      </c>
      <c r="M273" s="11" t="s">
        <v>30</v>
      </c>
      <c r="N273" s="11" t="s">
        <v>30</v>
      </c>
      <c r="O273" s="4"/>
    </row>
    <row r="274" spans="1:15" x14ac:dyDescent="0.25">
      <c r="A274" s="32" t="s">
        <v>658</v>
      </c>
      <c r="B274" s="17" t="s">
        <v>659</v>
      </c>
      <c r="C274" s="11">
        <v>1320000</v>
      </c>
      <c r="D274" s="11">
        <v>545245.28</v>
      </c>
      <c r="E274" s="11" t="s">
        <v>30</v>
      </c>
      <c r="F274" s="11" t="s">
        <v>30</v>
      </c>
      <c r="G274" s="11" t="s">
        <v>30</v>
      </c>
      <c r="H274" s="11" t="s">
        <v>30</v>
      </c>
      <c r="I274" s="11">
        <f>I275</f>
        <v>719000</v>
      </c>
      <c r="J274" s="11" t="s">
        <v>30</v>
      </c>
      <c r="K274" s="54">
        <f t="shared" si="4"/>
        <v>0.54469696969696968</v>
      </c>
      <c r="L274" s="11" t="s">
        <v>30</v>
      </c>
      <c r="M274" s="11" t="s">
        <v>30</v>
      </c>
      <c r="N274" s="11" t="s">
        <v>30</v>
      </c>
      <c r="O274" s="4"/>
    </row>
    <row r="275" spans="1:15" ht="15.75" thickBot="1" x14ac:dyDescent="0.3">
      <c r="A275" s="32" t="s">
        <v>660</v>
      </c>
      <c r="B275" s="17" t="s">
        <v>661</v>
      </c>
      <c r="C275" s="11">
        <v>1320000</v>
      </c>
      <c r="D275" s="11">
        <v>545245.28</v>
      </c>
      <c r="E275" s="11" t="s">
        <v>30</v>
      </c>
      <c r="F275" s="11" t="s">
        <v>30</v>
      </c>
      <c r="G275" s="11" t="s">
        <v>30</v>
      </c>
      <c r="H275" s="11" t="s">
        <v>30</v>
      </c>
      <c r="I275" s="11">
        <v>719000</v>
      </c>
      <c r="J275" s="11" t="s">
        <v>30</v>
      </c>
      <c r="K275" s="54">
        <f t="shared" si="4"/>
        <v>0.54469696969696968</v>
      </c>
      <c r="L275" s="11" t="s">
        <v>30</v>
      </c>
      <c r="M275" s="11" t="s">
        <v>30</v>
      </c>
      <c r="N275" s="11" t="s">
        <v>30</v>
      </c>
      <c r="O275" s="4"/>
    </row>
    <row r="276" spans="1:15" ht="12.95" customHeight="1" thickBot="1" x14ac:dyDescent="0.3">
      <c r="A276" s="33"/>
      <c r="B276" s="34"/>
      <c r="C276" s="34"/>
      <c r="D276" s="34"/>
      <c r="E276" s="34"/>
      <c r="F276" s="34"/>
      <c r="G276" s="34"/>
      <c r="H276" s="34"/>
      <c r="I276" s="34"/>
      <c r="J276" s="34"/>
      <c r="K276" s="54"/>
      <c r="L276" s="34"/>
      <c r="M276" s="34"/>
      <c r="N276" s="34"/>
      <c r="O276" s="2"/>
    </row>
    <row r="277" spans="1:15" ht="54.75" customHeight="1" thickBot="1" x14ac:dyDescent="0.3">
      <c r="A277" s="35" t="s">
        <v>662</v>
      </c>
      <c r="B277" s="36" t="s">
        <v>29</v>
      </c>
      <c r="C277" s="37">
        <v>-3491889.19</v>
      </c>
      <c r="D277" s="37">
        <v>28109788.440000001</v>
      </c>
      <c r="E277" s="37" t="s">
        <v>30</v>
      </c>
      <c r="F277" s="37" t="s">
        <v>30</v>
      </c>
      <c r="G277" s="37" t="s">
        <v>30</v>
      </c>
      <c r="H277" s="37" t="s">
        <v>30</v>
      </c>
      <c r="I277" s="37">
        <f>Доходы!E6-Расходы!I7</f>
        <v>-2994849.1898799539</v>
      </c>
      <c r="J277" s="37" t="s">
        <v>30</v>
      </c>
      <c r="K277" s="54">
        <f t="shared" si="4"/>
        <v>0.8576587133568101</v>
      </c>
      <c r="L277" s="37" t="s">
        <v>30</v>
      </c>
      <c r="M277" s="37" t="s">
        <v>30</v>
      </c>
      <c r="N277" s="38" t="s">
        <v>30</v>
      </c>
      <c r="O277" s="4"/>
    </row>
    <row r="278" spans="1:15" ht="12.95" customHeight="1" x14ac:dyDescent="0.25">
      <c r="A278" s="2"/>
      <c r="B278" s="39"/>
      <c r="C278" s="18"/>
      <c r="D278" s="18"/>
      <c r="E278" s="18" t="s">
        <v>308</v>
      </c>
      <c r="F278" s="18" t="s">
        <v>308</v>
      </c>
      <c r="G278" s="18" t="s">
        <v>308</v>
      </c>
      <c r="H278" s="18" t="s">
        <v>308</v>
      </c>
      <c r="I278" s="18"/>
      <c r="J278" s="18" t="s">
        <v>308</v>
      </c>
      <c r="K278" s="55"/>
      <c r="L278" s="18" t="s">
        <v>308</v>
      </c>
      <c r="M278" s="18" t="s">
        <v>308</v>
      </c>
      <c r="N278" s="18" t="s">
        <v>308</v>
      </c>
      <c r="O278" s="2"/>
    </row>
    <row r="279" spans="1:15" ht="12.95" customHeight="1" x14ac:dyDescent="0.25">
      <c r="A279" s="5"/>
      <c r="B279" s="5"/>
      <c r="C279" s="19"/>
      <c r="D279" s="19"/>
      <c r="E279" s="19"/>
      <c r="F279" s="19"/>
      <c r="G279" s="19"/>
      <c r="H279" s="19"/>
      <c r="I279" s="19"/>
      <c r="J279" s="19"/>
      <c r="K279" s="56"/>
      <c r="L279" s="19"/>
      <c r="M279" s="19"/>
      <c r="N279" s="19"/>
      <c r="O279" s="2"/>
    </row>
  </sheetData>
  <mergeCells count="4">
    <mergeCell ref="A4:A5"/>
    <mergeCell ref="B4:B5"/>
    <mergeCell ref="C4:N4"/>
    <mergeCell ref="A2:K2"/>
  </mergeCells>
  <pageMargins left="0.78749999999999998" right="0.59027779999999996" top="0.59027779999999996" bottom="0.39374999999999999" header="0" footer="0"/>
  <pageSetup paperSize="9" fitToWidth="2" fitToHeight="0" orientation="landscape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zoomScale="130" zoomScaleNormal="130" zoomScaleSheetLayoutView="70" zoomScalePageLayoutView="70" workbookViewId="0">
      <selection activeCell="A3" sqref="A3"/>
    </sheetView>
  </sheetViews>
  <sheetFormatPr defaultRowHeight="15" x14ac:dyDescent="0.25"/>
  <cols>
    <col min="1" max="1" width="49.42578125" style="1" customWidth="1"/>
    <col min="2" max="2" width="21.85546875" style="1" customWidth="1"/>
    <col min="3" max="3" width="12.28515625" style="1" bestFit="1" customWidth="1"/>
    <col min="4" max="4" width="14.42578125" style="1" customWidth="1"/>
    <col min="5" max="10" width="9.140625" style="1" hidden="1"/>
    <col min="11" max="11" width="13.42578125" style="1" customWidth="1"/>
    <col min="12" max="14" width="9.140625" style="1" hidden="1"/>
    <col min="15" max="15" width="9.7109375" style="1" customWidth="1"/>
    <col min="16" max="16384" width="9.140625" style="1"/>
  </cols>
  <sheetData>
    <row r="1" spans="1:15" ht="10.5" customHeight="1" x14ac:dyDescent="0.25">
      <c r="A1" s="20"/>
      <c r="B1" s="21"/>
      <c r="C1" s="22"/>
      <c r="D1" s="22"/>
      <c r="E1" s="2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14.1" customHeight="1" x14ac:dyDescent="0.25">
      <c r="A2" s="87" t="s">
        <v>711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</row>
    <row r="3" spans="1:15" ht="14.1" customHeight="1" x14ac:dyDescent="0.25">
      <c r="A3" s="40"/>
      <c r="B3" s="25"/>
      <c r="C3" s="24"/>
      <c r="D3" s="24"/>
      <c r="E3" s="24"/>
      <c r="F3" s="26"/>
      <c r="G3" s="26"/>
      <c r="H3" s="26"/>
      <c r="I3" s="26"/>
      <c r="J3" s="26"/>
      <c r="K3" s="26"/>
      <c r="L3" s="26"/>
      <c r="M3" s="26"/>
      <c r="N3" s="26"/>
      <c r="O3" s="2"/>
    </row>
    <row r="4" spans="1:15" ht="11.45" customHeight="1" x14ac:dyDescent="0.25">
      <c r="A4" s="89" t="s">
        <v>2</v>
      </c>
      <c r="B4" s="89" t="s">
        <v>663</v>
      </c>
      <c r="C4" s="83" t="s">
        <v>700</v>
      </c>
      <c r="D4" s="83" t="s">
        <v>701</v>
      </c>
      <c r="E4" s="65"/>
      <c r="F4" s="65"/>
      <c r="G4" s="65"/>
      <c r="H4" s="65"/>
      <c r="I4" s="65"/>
      <c r="J4" s="65"/>
      <c r="K4" s="83" t="s">
        <v>705</v>
      </c>
      <c r="L4" s="65"/>
      <c r="M4" s="65"/>
      <c r="N4" s="66"/>
      <c r="O4" s="85" t="s">
        <v>710</v>
      </c>
    </row>
    <row r="5" spans="1:15" ht="35.25" customHeight="1" x14ac:dyDescent="0.25">
      <c r="A5" s="90"/>
      <c r="B5" s="90"/>
      <c r="C5" s="84"/>
      <c r="D5" s="84"/>
      <c r="E5" s="51" t="s">
        <v>3</v>
      </c>
      <c r="F5" s="51" t="s">
        <v>4</v>
      </c>
      <c r="G5" s="51" t="s">
        <v>5</v>
      </c>
      <c r="H5" s="51" t="s">
        <v>6</v>
      </c>
      <c r="I5" s="51" t="s">
        <v>7</v>
      </c>
      <c r="J5" s="51" t="s">
        <v>8</v>
      </c>
      <c r="K5" s="84"/>
      <c r="L5" s="51" t="s">
        <v>9</v>
      </c>
      <c r="M5" s="51" t="s">
        <v>10</v>
      </c>
      <c r="N5" s="67" t="s">
        <v>11</v>
      </c>
      <c r="O5" s="86"/>
    </row>
    <row r="6" spans="1:15" ht="11.45" customHeight="1" thickBot="1" x14ac:dyDescent="0.3">
      <c r="A6" s="7" t="s">
        <v>13</v>
      </c>
      <c r="B6" s="51" t="s">
        <v>14</v>
      </c>
      <c r="C6" s="52" t="s">
        <v>15</v>
      </c>
      <c r="D6" s="52" t="s">
        <v>16</v>
      </c>
      <c r="E6" s="8" t="s">
        <v>19</v>
      </c>
      <c r="F6" s="8" t="s">
        <v>20</v>
      </c>
      <c r="G6" s="8" t="s">
        <v>21</v>
      </c>
      <c r="H6" s="8" t="s">
        <v>22</v>
      </c>
      <c r="I6" s="8" t="s">
        <v>23</v>
      </c>
      <c r="J6" s="8" t="s">
        <v>24</v>
      </c>
      <c r="K6" s="52" t="s">
        <v>17</v>
      </c>
      <c r="L6" s="8" t="s">
        <v>25</v>
      </c>
      <c r="M6" s="8" t="s">
        <v>26</v>
      </c>
      <c r="N6" s="59" t="s">
        <v>27</v>
      </c>
      <c r="O6" s="64">
        <v>6</v>
      </c>
    </row>
    <row r="7" spans="1:15" ht="38.25" customHeight="1" x14ac:dyDescent="0.25">
      <c r="A7" s="27" t="s">
        <v>664</v>
      </c>
      <c r="B7" s="10" t="s">
        <v>29</v>
      </c>
      <c r="C7" s="11">
        <v>3491889.19</v>
      </c>
      <c r="D7" s="11">
        <v>-28109788.440000001</v>
      </c>
      <c r="E7" s="11" t="s">
        <v>30</v>
      </c>
      <c r="F7" s="11" t="s">
        <v>30</v>
      </c>
      <c r="G7" s="11" t="s">
        <v>30</v>
      </c>
      <c r="H7" s="11" t="s">
        <v>30</v>
      </c>
      <c r="I7" s="11" t="s">
        <v>30</v>
      </c>
      <c r="J7" s="11" t="s">
        <v>30</v>
      </c>
      <c r="K7" s="11">
        <f>K18</f>
        <v>2994849.1898799539</v>
      </c>
      <c r="L7" s="11" t="s">
        <v>30</v>
      </c>
      <c r="M7" s="11" t="s">
        <v>30</v>
      </c>
      <c r="N7" s="60" t="s">
        <v>30</v>
      </c>
      <c r="O7" s="68">
        <f>K7/C7</f>
        <v>0.8576587133568101</v>
      </c>
    </row>
    <row r="8" spans="1:15" ht="19.5" customHeight="1" x14ac:dyDescent="0.25">
      <c r="A8" s="41" t="s">
        <v>665</v>
      </c>
      <c r="B8" s="14"/>
      <c r="C8" s="14"/>
      <c r="D8" s="14"/>
      <c r="E8" s="14"/>
      <c r="F8" s="42"/>
      <c r="G8" s="42"/>
      <c r="H8" s="42"/>
      <c r="I8" s="42"/>
      <c r="J8" s="42"/>
      <c r="K8" s="42"/>
      <c r="L8" s="42"/>
      <c r="M8" s="42"/>
      <c r="N8" s="61"/>
      <c r="O8" s="81"/>
    </row>
    <row r="9" spans="1:15" ht="24.75" customHeight="1" x14ac:dyDescent="0.25">
      <c r="A9" s="43" t="s">
        <v>666</v>
      </c>
      <c r="B9" s="44" t="s">
        <v>29</v>
      </c>
      <c r="C9" s="29" t="s">
        <v>30</v>
      </c>
      <c r="D9" s="29">
        <v>-11250000</v>
      </c>
      <c r="E9" s="29" t="s">
        <v>30</v>
      </c>
      <c r="F9" s="29" t="s">
        <v>30</v>
      </c>
      <c r="G9" s="29" t="s">
        <v>30</v>
      </c>
      <c r="H9" s="29" t="s">
        <v>30</v>
      </c>
      <c r="I9" s="29" t="s">
        <v>30</v>
      </c>
      <c r="J9" s="29" t="s">
        <v>30</v>
      </c>
      <c r="K9" s="29">
        <v>0</v>
      </c>
      <c r="L9" s="29" t="s">
        <v>30</v>
      </c>
      <c r="M9" s="29" t="s">
        <v>30</v>
      </c>
      <c r="N9" s="62" t="s">
        <v>30</v>
      </c>
      <c r="O9" s="82"/>
    </row>
    <row r="10" spans="1:15" ht="12.95" customHeight="1" x14ac:dyDescent="0.25">
      <c r="A10" s="45" t="s">
        <v>667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63"/>
      <c r="O10" s="81"/>
    </row>
    <row r="11" spans="1:15" ht="23.25" x14ac:dyDescent="0.25">
      <c r="A11" s="46" t="s">
        <v>668</v>
      </c>
      <c r="B11" s="47" t="s">
        <v>669</v>
      </c>
      <c r="C11" s="29" t="s">
        <v>30</v>
      </c>
      <c r="D11" s="29">
        <v>-11250000</v>
      </c>
      <c r="E11" s="29" t="s">
        <v>30</v>
      </c>
      <c r="F11" s="29" t="s">
        <v>30</v>
      </c>
      <c r="G11" s="29" t="s">
        <v>30</v>
      </c>
      <c r="H11" s="29" t="s">
        <v>30</v>
      </c>
      <c r="I11" s="29" t="s">
        <v>30</v>
      </c>
      <c r="J11" s="29" t="s">
        <v>30</v>
      </c>
      <c r="K11" s="29">
        <v>0</v>
      </c>
      <c r="L11" s="29" t="s">
        <v>30</v>
      </c>
      <c r="M11" s="29" t="s">
        <v>30</v>
      </c>
      <c r="N11" s="62" t="s">
        <v>30</v>
      </c>
      <c r="O11" s="82"/>
    </row>
    <row r="12" spans="1:15" ht="23.25" x14ac:dyDescent="0.25">
      <c r="A12" s="46" t="s">
        <v>670</v>
      </c>
      <c r="B12" s="47" t="s">
        <v>671</v>
      </c>
      <c r="C12" s="29">
        <v>12500000</v>
      </c>
      <c r="D12" s="29" t="s">
        <v>30</v>
      </c>
      <c r="E12" s="29" t="s">
        <v>30</v>
      </c>
      <c r="F12" s="29" t="s">
        <v>30</v>
      </c>
      <c r="G12" s="29" t="s">
        <v>30</v>
      </c>
      <c r="H12" s="29" t="s">
        <v>30</v>
      </c>
      <c r="I12" s="29" t="s">
        <v>30</v>
      </c>
      <c r="J12" s="29" t="s">
        <v>30</v>
      </c>
      <c r="K12" s="29">
        <v>12500000</v>
      </c>
      <c r="L12" s="29" t="s">
        <v>30</v>
      </c>
      <c r="M12" s="29" t="s">
        <v>30</v>
      </c>
      <c r="N12" s="62" t="s">
        <v>30</v>
      </c>
      <c r="O12" s="68">
        <f t="shared" ref="O12:O15" si="0">K12/C12</f>
        <v>1</v>
      </c>
    </row>
    <row r="13" spans="1:15" ht="34.5" x14ac:dyDescent="0.25">
      <c r="A13" s="46" t="s">
        <v>672</v>
      </c>
      <c r="B13" s="47" t="s">
        <v>673</v>
      </c>
      <c r="C13" s="29">
        <v>12500000</v>
      </c>
      <c r="D13" s="29" t="s">
        <v>30</v>
      </c>
      <c r="E13" s="29" t="s">
        <v>30</v>
      </c>
      <c r="F13" s="29" t="s">
        <v>30</v>
      </c>
      <c r="G13" s="29" t="s">
        <v>30</v>
      </c>
      <c r="H13" s="29" t="s">
        <v>30</v>
      </c>
      <c r="I13" s="29" t="s">
        <v>30</v>
      </c>
      <c r="J13" s="29" t="s">
        <v>30</v>
      </c>
      <c r="K13" s="29">
        <v>12500000</v>
      </c>
      <c r="L13" s="29" t="s">
        <v>30</v>
      </c>
      <c r="M13" s="29" t="s">
        <v>30</v>
      </c>
      <c r="N13" s="62" t="s">
        <v>30</v>
      </c>
      <c r="O13" s="68">
        <f t="shared" si="0"/>
        <v>1</v>
      </c>
    </row>
    <row r="14" spans="1:15" ht="23.25" x14ac:dyDescent="0.25">
      <c r="A14" s="46" t="s">
        <v>674</v>
      </c>
      <c r="B14" s="47" t="s">
        <v>675</v>
      </c>
      <c r="C14" s="29">
        <v>-12500000</v>
      </c>
      <c r="D14" s="29">
        <v>-11250000</v>
      </c>
      <c r="E14" s="29" t="s">
        <v>30</v>
      </c>
      <c r="F14" s="29" t="s">
        <v>30</v>
      </c>
      <c r="G14" s="29" t="s">
        <v>30</v>
      </c>
      <c r="H14" s="29" t="s">
        <v>30</v>
      </c>
      <c r="I14" s="29" t="s">
        <v>30</v>
      </c>
      <c r="J14" s="29" t="s">
        <v>30</v>
      </c>
      <c r="K14" s="29">
        <v>-12500000</v>
      </c>
      <c r="L14" s="29" t="s">
        <v>30</v>
      </c>
      <c r="M14" s="29" t="s">
        <v>30</v>
      </c>
      <c r="N14" s="62" t="s">
        <v>30</v>
      </c>
      <c r="O14" s="68">
        <f t="shared" si="0"/>
        <v>1</v>
      </c>
    </row>
    <row r="15" spans="1:15" ht="23.25" x14ac:dyDescent="0.25">
      <c r="A15" s="46" t="s">
        <v>676</v>
      </c>
      <c r="B15" s="47" t="s">
        <v>677</v>
      </c>
      <c r="C15" s="29">
        <v>-12500000</v>
      </c>
      <c r="D15" s="29">
        <v>-11250000</v>
      </c>
      <c r="E15" s="29" t="s">
        <v>30</v>
      </c>
      <c r="F15" s="29" t="s">
        <v>30</v>
      </c>
      <c r="G15" s="29" t="s">
        <v>30</v>
      </c>
      <c r="H15" s="29" t="s">
        <v>30</v>
      </c>
      <c r="I15" s="29" t="s">
        <v>30</v>
      </c>
      <c r="J15" s="29" t="s">
        <v>30</v>
      </c>
      <c r="K15" s="29">
        <v>-12500000</v>
      </c>
      <c r="L15" s="29" t="s">
        <v>30</v>
      </c>
      <c r="M15" s="29" t="s">
        <v>30</v>
      </c>
      <c r="N15" s="62" t="s">
        <v>30</v>
      </c>
      <c r="O15" s="68">
        <f t="shared" si="0"/>
        <v>1</v>
      </c>
    </row>
    <row r="16" spans="1:15" ht="24.75" customHeight="1" x14ac:dyDescent="0.25">
      <c r="A16" s="43" t="s">
        <v>678</v>
      </c>
      <c r="B16" s="44" t="s">
        <v>29</v>
      </c>
      <c r="C16" s="29" t="s">
        <v>30</v>
      </c>
      <c r="D16" s="29" t="s">
        <v>30</v>
      </c>
      <c r="E16" s="29" t="s">
        <v>30</v>
      </c>
      <c r="F16" s="29" t="s">
        <v>30</v>
      </c>
      <c r="G16" s="29" t="s">
        <v>30</v>
      </c>
      <c r="H16" s="29" t="s">
        <v>30</v>
      </c>
      <c r="I16" s="29" t="s">
        <v>30</v>
      </c>
      <c r="J16" s="29" t="s">
        <v>30</v>
      </c>
      <c r="K16" s="29" t="s">
        <v>30</v>
      </c>
      <c r="L16" s="29" t="s">
        <v>30</v>
      </c>
      <c r="M16" s="29" t="s">
        <v>30</v>
      </c>
      <c r="N16" s="62" t="s">
        <v>30</v>
      </c>
      <c r="O16" s="68"/>
    </row>
    <row r="17" spans="1:15" ht="15" customHeight="1" x14ac:dyDescent="0.25">
      <c r="A17" s="45" t="s">
        <v>667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63"/>
      <c r="O17" s="81">
        <f>K18/C18</f>
        <v>0.8576587133568101</v>
      </c>
    </row>
    <row r="18" spans="1:15" ht="24.75" customHeight="1" x14ac:dyDescent="0.25">
      <c r="A18" s="43" t="s">
        <v>679</v>
      </c>
      <c r="B18" s="44" t="s">
        <v>29</v>
      </c>
      <c r="C18" s="29">
        <v>3491889.19</v>
      </c>
      <c r="D18" s="29">
        <v>-16859788.440000001</v>
      </c>
      <c r="E18" s="29" t="s">
        <v>30</v>
      </c>
      <c r="F18" s="29" t="s">
        <v>30</v>
      </c>
      <c r="G18" s="29" t="s">
        <v>30</v>
      </c>
      <c r="H18" s="29" t="s">
        <v>30</v>
      </c>
      <c r="I18" s="29" t="s">
        <v>30</v>
      </c>
      <c r="J18" s="29" t="s">
        <v>30</v>
      </c>
      <c r="K18" s="29">
        <f>K19</f>
        <v>2994849.1898799539</v>
      </c>
      <c r="L18" s="29" t="s">
        <v>30</v>
      </c>
      <c r="M18" s="29" t="s">
        <v>30</v>
      </c>
      <c r="N18" s="62" t="s">
        <v>30</v>
      </c>
      <c r="O18" s="82"/>
    </row>
    <row r="19" spans="1:15" ht="23.25" x14ac:dyDescent="0.25">
      <c r="A19" s="46" t="s">
        <v>680</v>
      </c>
      <c r="B19" s="47" t="s">
        <v>681</v>
      </c>
      <c r="C19" s="29">
        <v>3491889.19</v>
      </c>
      <c r="D19" s="29">
        <v>-16859788.440000001</v>
      </c>
      <c r="E19" s="29" t="s">
        <v>30</v>
      </c>
      <c r="F19" s="29" t="s">
        <v>30</v>
      </c>
      <c r="G19" s="29" t="s">
        <v>30</v>
      </c>
      <c r="H19" s="29" t="s">
        <v>30</v>
      </c>
      <c r="I19" s="29" t="s">
        <v>30</v>
      </c>
      <c r="J19" s="29" t="s">
        <v>30</v>
      </c>
      <c r="K19" s="29">
        <f>K20+K25</f>
        <v>2994849.1898799539</v>
      </c>
      <c r="L19" s="29" t="s">
        <v>30</v>
      </c>
      <c r="M19" s="29" t="s">
        <v>30</v>
      </c>
      <c r="N19" s="62" t="s">
        <v>30</v>
      </c>
      <c r="O19" s="68">
        <f t="shared" ref="O19:O29" si="1">K19/C19</f>
        <v>0.8576587133568101</v>
      </c>
    </row>
    <row r="20" spans="1:15" ht="24.75" customHeight="1" x14ac:dyDescent="0.25">
      <c r="A20" s="43" t="s">
        <v>682</v>
      </c>
      <c r="B20" s="44" t="s">
        <v>29</v>
      </c>
      <c r="C20" s="29">
        <v>-516451062.06</v>
      </c>
      <c r="D20" s="29">
        <v>-288364996.38999999</v>
      </c>
      <c r="E20" s="29" t="s">
        <v>30</v>
      </c>
      <c r="F20" s="29" t="s">
        <v>30</v>
      </c>
      <c r="G20" s="29" t="s">
        <v>30</v>
      </c>
      <c r="H20" s="29" t="s">
        <v>30</v>
      </c>
      <c r="I20" s="29" t="s">
        <v>30</v>
      </c>
      <c r="J20" s="29" t="s">
        <v>30</v>
      </c>
      <c r="K20" s="29">
        <f>K21</f>
        <v>-512198236.41000003</v>
      </c>
      <c r="L20" s="29" t="s">
        <v>30</v>
      </c>
      <c r="M20" s="29" t="s">
        <v>30</v>
      </c>
      <c r="N20" s="62" t="s">
        <v>30</v>
      </c>
      <c r="O20" s="68">
        <f t="shared" si="1"/>
        <v>0.99176528820942589</v>
      </c>
    </row>
    <row r="21" spans="1:15" x14ac:dyDescent="0.25">
      <c r="A21" s="46" t="s">
        <v>683</v>
      </c>
      <c r="B21" s="47" t="s">
        <v>684</v>
      </c>
      <c r="C21" s="29">
        <v>-516451062.06</v>
      </c>
      <c r="D21" s="29">
        <v>-288364996.38999999</v>
      </c>
      <c r="E21" s="29" t="s">
        <v>30</v>
      </c>
      <c r="F21" s="29" t="s">
        <v>30</v>
      </c>
      <c r="G21" s="29" t="s">
        <v>30</v>
      </c>
      <c r="H21" s="29" t="s">
        <v>30</v>
      </c>
      <c r="I21" s="29" t="s">
        <v>30</v>
      </c>
      <c r="J21" s="29" t="s">
        <v>30</v>
      </c>
      <c r="K21" s="29">
        <f>K22</f>
        <v>-512198236.41000003</v>
      </c>
      <c r="L21" s="29" t="s">
        <v>30</v>
      </c>
      <c r="M21" s="29" t="s">
        <v>30</v>
      </c>
      <c r="N21" s="62" t="s">
        <v>30</v>
      </c>
      <c r="O21" s="68">
        <f t="shared" si="1"/>
        <v>0.99176528820942589</v>
      </c>
    </row>
    <row r="22" spans="1:15" x14ac:dyDescent="0.25">
      <c r="A22" s="46" t="s">
        <v>685</v>
      </c>
      <c r="B22" s="47" t="s">
        <v>686</v>
      </c>
      <c r="C22" s="29">
        <v>-516451062.06</v>
      </c>
      <c r="D22" s="29">
        <v>-288364996.38999999</v>
      </c>
      <c r="E22" s="29" t="s">
        <v>30</v>
      </c>
      <c r="F22" s="29" t="s">
        <v>30</v>
      </c>
      <c r="G22" s="29" t="s">
        <v>30</v>
      </c>
      <c r="H22" s="29" t="s">
        <v>30</v>
      </c>
      <c r="I22" s="29" t="s">
        <v>30</v>
      </c>
      <c r="J22" s="29" t="s">
        <v>30</v>
      </c>
      <c r="K22" s="29">
        <f>K23</f>
        <v>-512198236.41000003</v>
      </c>
      <c r="L22" s="29" t="s">
        <v>30</v>
      </c>
      <c r="M22" s="29" t="s">
        <v>30</v>
      </c>
      <c r="N22" s="62" t="s">
        <v>30</v>
      </c>
      <c r="O22" s="68">
        <f t="shared" si="1"/>
        <v>0.99176528820942589</v>
      </c>
    </row>
    <row r="23" spans="1:15" ht="23.25" x14ac:dyDescent="0.25">
      <c r="A23" s="46" t="s">
        <v>687</v>
      </c>
      <c r="B23" s="47" t="s">
        <v>688</v>
      </c>
      <c r="C23" s="29">
        <v>-516451062.06</v>
      </c>
      <c r="D23" s="29">
        <v>-288364996.38999999</v>
      </c>
      <c r="E23" s="29" t="s">
        <v>30</v>
      </c>
      <c r="F23" s="29" t="s">
        <v>30</v>
      </c>
      <c r="G23" s="29" t="s">
        <v>30</v>
      </c>
      <c r="H23" s="29" t="s">
        <v>30</v>
      </c>
      <c r="I23" s="29" t="s">
        <v>30</v>
      </c>
      <c r="J23" s="29" t="s">
        <v>30</v>
      </c>
      <c r="K23" s="29">
        <f>K24</f>
        <v>-512198236.41000003</v>
      </c>
      <c r="L23" s="29" t="s">
        <v>30</v>
      </c>
      <c r="M23" s="29" t="s">
        <v>30</v>
      </c>
      <c r="N23" s="62" t="s">
        <v>30</v>
      </c>
      <c r="O23" s="68">
        <f t="shared" si="1"/>
        <v>0.99176528820942589</v>
      </c>
    </row>
    <row r="24" spans="1:15" ht="23.25" x14ac:dyDescent="0.25">
      <c r="A24" s="46" t="s">
        <v>689</v>
      </c>
      <c r="B24" s="47" t="s">
        <v>690</v>
      </c>
      <c r="C24" s="29">
        <v>-516451062.06</v>
      </c>
      <c r="D24" s="29">
        <v>-288364996.38999999</v>
      </c>
      <c r="E24" s="29" t="s">
        <v>30</v>
      </c>
      <c r="F24" s="29" t="s">
        <v>30</v>
      </c>
      <c r="G24" s="29" t="s">
        <v>30</v>
      </c>
      <c r="H24" s="29" t="s">
        <v>30</v>
      </c>
      <c r="I24" s="29" t="s">
        <v>30</v>
      </c>
      <c r="J24" s="29" t="s">
        <v>30</v>
      </c>
      <c r="K24" s="29">
        <f>-(Доходы!E6+Источники!K13)</f>
        <v>-512198236.41000003</v>
      </c>
      <c r="L24" s="29" t="s">
        <v>30</v>
      </c>
      <c r="M24" s="29" t="s">
        <v>30</v>
      </c>
      <c r="N24" s="62" t="s">
        <v>30</v>
      </c>
      <c r="O24" s="68">
        <f t="shared" si="1"/>
        <v>0.99176528820942589</v>
      </c>
    </row>
    <row r="25" spans="1:15" ht="24.75" customHeight="1" x14ac:dyDescent="0.25">
      <c r="A25" s="43" t="s">
        <v>691</v>
      </c>
      <c r="B25" s="44" t="s">
        <v>29</v>
      </c>
      <c r="C25" s="29">
        <v>519942951.25</v>
      </c>
      <c r="D25" s="29">
        <v>271505207.94999999</v>
      </c>
      <c r="E25" s="29" t="s">
        <v>30</v>
      </c>
      <c r="F25" s="29" t="s">
        <v>30</v>
      </c>
      <c r="G25" s="29" t="s">
        <v>30</v>
      </c>
      <c r="H25" s="29" t="s">
        <v>30</v>
      </c>
      <c r="I25" s="29" t="s">
        <v>30</v>
      </c>
      <c r="J25" s="29" t="s">
        <v>30</v>
      </c>
      <c r="K25" s="29">
        <f>K26</f>
        <v>515193085.59987998</v>
      </c>
      <c r="L25" s="29" t="s">
        <v>30</v>
      </c>
      <c r="M25" s="29" t="s">
        <v>30</v>
      </c>
      <c r="N25" s="62" t="s">
        <v>30</v>
      </c>
      <c r="O25" s="68">
        <f t="shared" si="1"/>
        <v>0.99086464074818048</v>
      </c>
    </row>
    <row r="26" spans="1:15" x14ac:dyDescent="0.25">
      <c r="A26" s="46" t="s">
        <v>692</v>
      </c>
      <c r="B26" s="47" t="s">
        <v>693</v>
      </c>
      <c r="C26" s="29">
        <v>519942951.25</v>
      </c>
      <c r="D26" s="29">
        <v>271505207.94999999</v>
      </c>
      <c r="E26" s="29" t="s">
        <v>30</v>
      </c>
      <c r="F26" s="29" t="s">
        <v>30</v>
      </c>
      <c r="G26" s="29" t="s">
        <v>30</v>
      </c>
      <c r="H26" s="29" t="s">
        <v>30</v>
      </c>
      <c r="I26" s="29" t="s">
        <v>30</v>
      </c>
      <c r="J26" s="29" t="s">
        <v>30</v>
      </c>
      <c r="K26" s="29">
        <f>K27</f>
        <v>515193085.59987998</v>
      </c>
      <c r="L26" s="29" t="s">
        <v>30</v>
      </c>
      <c r="M26" s="29" t="s">
        <v>30</v>
      </c>
      <c r="N26" s="62" t="s">
        <v>30</v>
      </c>
      <c r="O26" s="68">
        <f t="shared" si="1"/>
        <v>0.99086464074818048</v>
      </c>
    </row>
    <row r="27" spans="1:15" x14ac:dyDescent="0.25">
      <c r="A27" s="46" t="s">
        <v>694</v>
      </c>
      <c r="B27" s="47" t="s">
        <v>695</v>
      </c>
      <c r="C27" s="29">
        <v>519942951.25</v>
      </c>
      <c r="D27" s="29">
        <v>271505207.94999999</v>
      </c>
      <c r="E27" s="29" t="s">
        <v>30</v>
      </c>
      <c r="F27" s="29" t="s">
        <v>30</v>
      </c>
      <c r="G27" s="29" t="s">
        <v>30</v>
      </c>
      <c r="H27" s="29" t="s">
        <v>30</v>
      </c>
      <c r="I27" s="29" t="s">
        <v>30</v>
      </c>
      <c r="J27" s="29" t="s">
        <v>30</v>
      </c>
      <c r="K27" s="29">
        <f>K28</f>
        <v>515193085.59987998</v>
      </c>
      <c r="L27" s="29" t="s">
        <v>30</v>
      </c>
      <c r="M27" s="29" t="s">
        <v>30</v>
      </c>
      <c r="N27" s="62" t="s">
        <v>30</v>
      </c>
      <c r="O27" s="68">
        <f t="shared" si="1"/>
        <v>0.99086464074818048</v>
      </c>
    </row>
    <row r="28" spans="1:15" ht="23.25" x14ac:dyDescent="0.25">
      <c r="A28" s="46" t="s">
        <v>696</v>
      </c>
      <c r="B28" s="47" t="s">
        <v>697</v>
      </c>
      <c r="C28" s="29">
        <v>519942951.25</v>
      </c>
      <c r="D28" s="29">
        <v>271505207.94999999</v>
      </c>
      <c r="E28" s="29" t="s">
        <v>30</v>
      </c>
      <c r="F28" s="29" t="s">
        <v>30</v>
      </c>
      <c r="G28" s="29" t="s">
        <v>30</v>
      </c>
      <c r="H28" s="29" t="s">
        <v>30</v>
      </c>
      <c r="I28" s="29" t="s">
        <v>30</v>
      </c>
      <c r="J28" s="29" t="s">
        <v>30</v>
      </c>
      <c r="K28" s="29">
        <f>K29</f>
        <v>515193085.59987998</v>
      </c>
      <c r="L28" s="29" t="s">
        <v>30</v>
      </c>
      <c r="M28" s="29" t="s">
        <v>30</v>
      </c>
      <c r="N28" s="62" t="s">
        <v>30</v>
      </c>
      <c r="O28" s="68">
        <f t="shared" si="1"/>
        <v>0.99086464074818048</v>
      </c>
    </row>
    <row r="29" spans="1:15" ht="24" thickBot="1" x14ac:dyDescent="0.3">
      <c r="A29" s="46" t="s">
        <v>698</v>
      </c>
      <c r="B29" s="47" t="s">
        <v>699</v>
      </c>
      <c r="C29" s="29">
        <v>519942951.25</v>
      </c>
      <c r="D29" s="29">
        <v>271505207.94999999</v>
      </c>
      <c r="E29" s="29" t="s">
        <v>30</v>
      </c>
      <c r="F29" s="29" t="s">
        <v>30</v>
      </c>
      <c r="G29" s="29" t="s">
        <v>30</v>
      </c>
      <c r="H29" s="29" t="s">
        <v>30</v>
      </c>
      <c r="I29" s="29" t="s">
        <v>30</v>
      </c>
      <c r="J29" s="29" t="s">
        <v>30</v>
      </c>
      <c r="K29" s="29">
        <f>Расходы!I7-Источники!K15</f>
        <v>515193085.59987998</v>
      </c>
      <c r="L29" s="29" t="s">
        <v>30</v>
      </c>
      <c r="M29" s="29" t="s">
        <v>30</v>
      </c>
      <c r="N29" s="62" t="s">
        <v>30</v>
      </c>
      <c r="O29" s="68">
        <f t="shared" si="1"/>
        <v>0.99086464074818048</v>
      </c>
    </row>
    <row r="30" spans="1:15" ht="12.95" customHeight="1" x14ac:dyDescent="0.25">
      <c r="A30" s="48"/>
      <c r="B30" s="39"/>
      <c r="C30" s="6"/>
      <c r="D30" s="6"/>
      <c r="E30" s="6" t="s">
        <v>308</v>
      </c>
      <c r="F30" s="6" t="s">
        <v>308</v>
      </c>
      <c r="G30" s="6" t="s">
        <v>308</v>
      </c>
      <c r="H30" s="6" t="s">
        <v>308</v>
      </c>
      <c r="I30" s="6" t="s">
        <v>308</v>
      </c>
      <c r="J30" s="6" t="s">
        <v>308</v>
      </c>
      <c r="K30" s="6"/>
      <c r="L30" s="6" t="s">
        <v>308</v>
      </c>
      <c r="M30" s="6" t="s">
        <v>308</v>
      </c>
      <c r="N30" s="6" t="s">
        <v>308</v>
      </c>
      <c r="O30" s="2"/>
    </row>
    <row r="31" spans="1:15" ht="12.95" customHeight="1" x14ac:dyDescent="0.25">
      <c r="A31" s="5"/>
      <c r="B31" s="5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"/>
    </row>
  </sheetData>
  <mergeCells count="10">
    <mergeCell ref="O17:O18"/>
    <mergeCell ref="K4:K5"/>
    <mergeCell ref="O4:O5"/>
    <mergeCell ref="A2:O2"/>
    <mergeCell ref="O8:O9"/>
    <mergeCell ref="O10:O11"/>
    <mergeCell ref="A4:A5"/>
    <mergeCell ref="B4:B5"/>
    <mergeCell ref="C4:C5"/>
    <mergeCell ref="D4:D5"/>
  </mergeCells>
  <pageMargins left="0.78749999999999998" right="0.59027779999999996" top="0.59027779999999996" bottom="0.39374999999999999" header="0" footer="0"/>
  <pageSetup paperSize="9" fitToWidth="2" fitToHeight="0" orientation="landscape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55FF0A2-0B4E-4ABA-8ADF-FA767C1DCAA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Столетова</dc:creator>
  <cp:lastModifiedBy>Николай Тютин</cp:lastModifiedBy>
  <dcterms:created xsi:type="dcterms:W3CDTF">2020-10-08T06:37:17Z</dcterms:created>
  <dcterms:modified xsi:type="dcterms:W3CDTF">2020-12-22T13:51:03Z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19.2.2.31691</vt:lpwstr>
  </property>
  <property fmtid="{D5CDD505-2E9C-101B-9397-08002B2CF9AE}" pid="5" name="Версия базы">
    <vt:lpwstr>19.2.0.14442737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server\exp</vt:lpwstr>
  </property>
  <property fmtid="{D5CDD505-2E9C-101B-9397-08002B2CF9AE}" pid="8" name="База">
    <vt:lpwstr>svod_smart</vt:lpwstr>
  </property>
  <property fmtid="{D5CDD505-2E9C-101B-9397-08002B2CF9AE}" pid="9" name="Пользователь">
    <vt:lpwstr>stoletova</vt:lpwstr>
  </property>
  <property fmtid="{D5CDD505-2E9C-101B-9397-08002B2CF9AE}" pid="10" name="Шаблон">
    <vt:lpwstr>0503317G_20160101.xlt</vt:lpwstr>
  </property>
  <property fmtid="{D5CDD505-2E9C-101B-9397-08002B2CF9AE}" pid="11" name="Локальная база">
    <vt:lpwstr>используется</vt:lpwstr>
  </property>
</Properties>
</file>